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13_ncr:1_{59A5F5A6-EBBD-4440-8DFA-656E46DAE054}" xr6:coauthVersionLast="47" xr6:coauthVersionMax="47" xr10:uidLastSave="{00000000-0000-0000-0000-000000000000}"/>
  <workbookProtection workbookAlgorithmName="SHA-512" workbookHashValue="mW4+pxY/4RL9v6UXsAYiZkKGNvT27uD14/aCZZ7ued3/hsYCZEy8pKdfxjF4JpY4G9VlJLrznpxu5DK5/8ZkWg==" workbookSaltValue="fYL3dxpkF4qwrMhxND79Yg==" workbookSpinCount="100000" lockStructure="1"/>
  <bookViews>
    <workbookView xWindow="24140" yWindow="-5290" windowWidth="20690" windowHeight="12950" xr2:uid="{985A76B0-0E83-4F40-80AB-FE3806A2EAA6}"/>
  </bookViews>
  <sheets>
    <sheet name="COMPASS 31 評価シート" sheetId="1" r:id="rId1"/>
    <sheet name="Sheet2" sheetId="2" state="hidden" r:id="rId2"/>
  </sheets>
  <definedNames>
    <definedName name="_xlnm.Print_Area" localSheetId="0">'COMPASS 31 評価シート'!$B$2:$M$81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" i="1" l="1"/>
  <c r="I61" i="1"/>
  <c r="I59" i="1"/>
  <c r="I57" i="1"/>
  <c r="I55" i="1"/>
  <c r="I53" i="1"/>
  <c r="I51" i="1"/>
  <c r="I49" i="1"/>
  <c r="I47" i="1"/>
  <c r="I45" i="1"/>
  <c r="I43" i="1"/>
  <c r="I41" i="1"/>
  <c r="I39" i="1"/>
  <c r="I37" i="1"/>
  <c r="I35" i="1"/>
  <c r="I33" i="1"/>
  <c r="I31" i="1"/>
  <c r="I29" i="1"/>
  <c r="I27" i="1"/>
  <c r="I25" i="1"/>
  <c r="I23" i="1"/>
  <c r="I65" i="1"/>
  <c r="I67" i="1"/>
  <c r="I69" i="1"/>
  <c r="I71" i="1"/>
  <c r="I73" i="1"/>
  <c r="I75" i="1"/>
  <c r="I77" i="1"/>
  <c r="I21" i="1"/>
  <c r="I19" i="1"/>
  <c r="I17" i="1"/>
  <c r="I13" i="1"/>
  <c r="O25" i="1" l="1"/>
  <c r="P25" i="1" s="1"/>
  <c r="L21" i="1" s="1"/>
  <c r="O22" i="1"/>
  <c r="P22" i="1" s="1"/>
  <c r="L18" i="1" s="1"/>
  <c r="O16" i="1"/>
  <c r="P16" i="1" s="1"/>
  <c r="L12" i="1" s="1"/>
  <c r="O31" i="1"/>
  <c r="P31" i="1" s="1"/>
  <c r="L27" i="1" s="1"/>
  <c r="O19" i="1"/>
  <c r="P19" i="1" s="1"/>
  <c r="L15" i="1" s="1"/>
  <c r="O28" i="1" l="1"/>
  <c r="P28" i="1" s="1"/>
  <c r="L24" i="1" s="1"/>
  <c r="L30" i="1" s="1"/>
</calcChain>
</file>

<file path=xl/sharedStrings.xml><?xml version="1.0" encoding="utf-8"?>
<sst xmlns="http://schemas.openxmlformats.org/spreadsheetml/2006/main" count="141" uniqueCount="88">
  <si>
    <t>肌の色が変わったのは、身体のどの部分ですか？</t>
    <phoneticPr fontId="2"/>
  </si>
  <si>
    <t>手</t>
    <phoneticPr fontId="2"/>
  </si>
  <si>
    <t>足</t>
    <phoneticPr fontId="2"/>
  </si>
  <si>
    <t>過去5年間で、全身の汗のかき方に変化がありましたか？</t>
    <phoneticPr fontId="2"/>
  </si>
  <si>
    <t>過去1年間で、食後に過度の満腹感を感じたり、膨満感が続いたりすることはありましたか？</t>
    <phoneticPr fontId="2"/>
  </si>
  <si>
    <t>過去1年間で、食後に嘔吐することはありましたか？</t>
    <phoneticPr fontId="2"/>
  </si>
  <si>
    <t>便秘はどれくらいの頻度で起きますか？</t>
  </si>
  <si>
    <t>便秘の症状の程度はどれくらいですか？</t>
    <phoneticPr fontId="2"/>
  </si>
  <si>
    <t>過去1年間で、尿もれ、尿失禁はありましたか？</t>
    <phoneticPr fontId="2"/>
  </si>
  <si>
    <t>過去1年間で、残尿感を感じることはありましたか？</t>
    <phoneticPr fontId="2"/>
  </si>
  <si>
    <t>はい</t>
    <phoneticPr fontId="2"/>
  </si>
  <si>
    <t>いいえ</t>
    <phoneticPr fontId="2"/>
  </si>
  <si>
    <t>めったにない</t>
    <phoneticPr fontId="2"/>
  </si>
  <si>
    <t>時々ある</t>
    <rPh sb="0" eb="2">
      <t>トキドキ</t>
    </rPh>
    <phoneticPr fontId="2"/>
  </si>
  <si>
    <t>ほぼ毎日ある</t>
    <rPh sb="2" eb="4">
      <t>マイニチ</t>
    </rPh>
    <phoneticPr fontId="2"/>
  </si>
  <si>
    <t>時々ある</t>
    <phoneticPr fontId="2"/>
  </si>
  <si>
    <t>軽度</t>
    <phoneticPr fontId="2"/>
  </si>
  <si>
    <t>中等度</t>
    <phoneticPr fontId="2"/>
  </si>
  <si>
    <t>重度</t>
    <phoneticPr fontId="2"/>
  </si>
  <si>
    <t>とても悪化した</t>
    <phoneticPr fontId="2"/>
  </si>
  <si>
    <t>やや悪化した</t>
    <phoneticPr fontId="2"/>
  </si>
  <si>
    <t>変わらない</t>
    <rPh sb="0" eb="1">
      <t>カ</t>
    </rPh>
    <phoneticPr fontId="2"/>
  </si>
  <si>
    <t>やや改善した</t>
    <phoneticPr fontId="2"/>
  </si>
  <si>
    <t>とても改善した</t>
    <phoneticPr fontId="2"/>
  </si>
  <si>
    <t>完全になくなった</t>
    <phoneticPr fontId="2"/>
  </si>
  <si>
    <t>以前よりもとても汗をかくようになった</t>
    <phoneticPr fontId="2"/>
  </si>
  <si>
    <t>以前よりも少し汗をかくようになった</t>
    <phoneticPr fontId="2"/>
  </si>
  <si>
    <t>以前よりも汗をかく量は少し減った</t>
    <phoneticPr fontId="2"/>
  </si>
  <si>
    <t>以前よりも汗をかく量はとても減った</t>
    <phoneticPr fontId="2"/>
  </si>
  <si>
    <t>このような症状はこれまでにない</t>
    <rPh sb="5" eb="7">
      <t>ショウジョウ</t>
    </rPh>
    <phoneticPr fontId="2"/>
  </si>
  <si>
    <t>以前よりもとても早く満腹感を感じるようになった</t>
    <phoneticPr fontId="2"/>
  </si>
  <si>
    <t>以前よりもやや早く満腹感を感じるようになった</t>
    <phoneticPr fontId="2"/>
  </si>
  <si>
    <t>以前よりもやや遅く満腹感を感じるようになった</t>
    <phoneticPr fontId="2"/>
  </si>
  <si>
    <t>以前よりもとても遅く満腹感を感じるようになった</t>
    <phoneticPr fontId="2"/>
  </si>
  <si>
    <t>一度もない</t>
    <phoneticPr fontId="2"/>
  </si>
  <si>
    <r>
      <t>頻繁に</t>
    </r>
    <r>
      <rPr>
        <sz val="11"/>
        <color rgb="FFFF0000"/>
        <rFont val="游ゴシック"/>
        <family val="3"/>
        <charset val="128"/>
        <scheme val="minor"/>
      </rPr>
      <t>ある</t>
    </r>
    <phoneticPr fontId="2"/>
  </si>
  <si>
    <r>
      <t>常に</t>
    </r>
    <r>
      <rPr>
        <sz val="11"/>
        <color rgb="FFFF0000"/>
        <rFont val="游ゴシック"/>
        <family val="3"/>
        <charset val="128"/>
        <scheme val="minor"/>
      </rPr>
      <t>ある</t>
    </r>
    <phoneticPr fontId="2"/>
  </si>
  <si>
    <t>頻繁にある</t>
    <rPh sb="0" eb="2">
      <t>ヒンパン</t>
    </rPh>
    <phoneticPr fontId="2"/>
  </si>
  <si>
    <t>常にある</t>
    <phoneticPr fontId="2"/>
  </si>
  <si>
    <t>これらの感覚や症状の程度はどれくらいですか？</t>
    <rPh sb="10" eb="12">
      <t>テイド</t>
    </rPh>
    <phoneticPr fontId="2"/>
  </si>
  <si>
    <t>過去1年間で、これらの感覚や症状はどのように変化しましたか？</t>
    <rPh sb="22" eb="24">
      <t>ヘンカ</t>
    </rPh>
    <phoneticPr fontId="2"/>
  </si>
  <si>
    <t>肌の色の変化は、現在どのようになりましたか？</t>
    <rPh sb="8" eb="10">
      <t>ゲンザイ</t>
    </rPh>
    <phoneticPr fontId="2"/>
  </si>
  <si>
    <t>眼がひどく乾燥していると感じますか？</t>
    <phoneticPr fontId="2"/>
  </si>
  <si>
    <t>口の中がひどく乾燥していると感じますか？</t>
    <phoneticPr fontId="2"/>
  </si>
  <si>
    <t>これまでに感じていた眼や口の乾燥は、現在どのようになりましたか？</t>
    <phoneticPr fontId="2"/>
  </si>
  <si>
    <t>便秘の症状は、現在どのようになりましたか？</t>
    <phoneticPr fontId="2"/>
  </si>
  <si>
    <t>過去1年間で、排尿が難しいと感じることはありましたか？</t>
    <rPh sb="10" eb="11">
      <t>ムズカ</t>
    </rPh>
    <rPh sb="14" eb="15">
      <t>カン</t>
    </rPh>
    <phoneticPr fontId="2"/>
  </si>
  <si>
    <t>(月に</t>
    <phoneticPr fontId="2"/>
  </si>
  <si>
    <t>回）</t>
    <phoneticPr fontId="2"/>
  </si>
  <si>
    <t>合計スコア（0～100点）</t>
    <phoneticPr fontId="2"/>
  </si>
  <si>
    <t>点</t>
    <rPh sb="0" eb="1">
      <t>テン</t>
    </rPh>
    <phoneticPr fontId="2"/>
  </si>
  <si>
    <t>起立不耐性（0～40点）</t>
    <phoneticPr fontId="2"/>
  </si>
  <si>
    <t>血管運動（0～5点）</t>
    <phoneticPr fontId="2"/>
  </si>
  <si>
    <t>分泌運動（0～15点）</t>
    <phoneticPr fontId="2"/>
  </si>
  <si>
    <t>胃腸（0～25点）</t>
    <phoneticPr fontId="2"/>
  </si>
  <si>
    <t>膀胱（0～10点）</t>
    <phoneticPr fontId="2"/>
  </si>
  <si>
    <t>瞳孔運動（0～5点）</t>
    <phoneticPr fontId="2"/>
  </si>
  <si>
    <t>重み付け前</t>
    <rPh sb="0" eb="1">
      <t>オモ</t>
    </rPh>
    <rPh sb="2" eb="3">
      <t>ヅ</t>
    </rPh>
    <rPh sb="4" eb="5">
      <t>マエ</t>
    </rPh>
    <phoneticPr fontId="2"/>
  </si>
  <si>
    <t>重み付け後</t>
    <rPh sb="4" eb="5">
      <t>ゴ</t>
    </rPh>
    <phoneticPr fontId="2"/>
  </si>
  <si>
    <t>目的：</t>
    <phoneticPr fontId="2"/>
  </si>
  <si>
    <t>概要：</t>
    <rPh sb="0" eb="2">
      <t>ガイヨウ</t>
    </rPh>
    <phoneticPr fontId="2"/>
  </si>
  <si>
    <t>【参考文献】</t>
    <phoneticPr fontId="2"/>
  </si>
  <si>
    <t>質問</t>
    <rPh sb="0" eb="2">
      <t>シツモン</t>
    </rPh>
    <phoneticPr fontId="2"/>
  </si>
  <si>
    <t>回答</t>
    <rPh sb="0" eb="2">
      <t>カイトウ</t>
    </rPh>
    <phoneticPr fontId="2"/>
  </si>
  <si>
    <t>スコア</t>
    <phoneticPr fontId="2"/>
  </si>
  <si>
    <t>立ち上がるときに、これらの感覚や症状をどれくらいの頻度で経験しますか？</t>
    <phoneticPr fontId="2"/>
  </si>
  <si>
    <t>質問1から順番に、選択肢の中から当てはまるものを1つお選びください。</t>
    <phoneticPr fontId="2"/>
  </si>
  <si>
    <t>眼の症状で最も煩わしかった症状（光が異常にまぶしく感じる、焦点が合わせづらい、など）は、現在どのようになりましたか？</t>
    <rPh sb="0" eb="1">
      <t>メ</t>
    </rPh>
    <rPh sb="2" eb="4">
      <t>ショウジョウ</t>
    </rPh>
    <rPh sb="5" eb="6">
      <t>モット</t>
    </rPh>
    <rPh sb="7" eb="8">
      <t>ワズラ</t>
    </rPh>
    <rPh sb="13" eb="15">
      <t>ショウジョウ</t>
    </rPh>
    <phoneticPr fontId="2"/>
  </si>
  <si>
    <t>目の焦点が合わせにくいと感じる程度はどのくらいですか？</t>
    <phoneticPr fontId="2"/>
  </si>
  <si>
    <t>光が異常にまぶしく感じる程度はどのくらいですか？</t>
    <phoneticPr fontId="2"/>
  </si>
  <si>
    <t>突発的な下痢の症状の程度はどれくらいですか？</t>
    <rPh sb="7" eb="9">
      <t>ショウジョウ</t>
    </rPh>
    <phoneticPr fontId="2"/>
  </si>
  <si>
    <t>突発的な下痢はどれくらいの頻度で起きますか？</t>
    <phoneticPr fontId="2"/>
  </si>
  <si>
    <t>突発的な下痢の症状は、現在どのようになりましたか？</t>
    <rPh sb="7" eb="9">
      <t>ショウジョウ</t>
    </rPh>
    <phoneticPr fontId="2"/>
  </si>
  <si>
    <t>過去1年間で、けいれん性の、もしくは差し込むような腹痛はありましたか？</t>
    <rPh sb="11" eb="12">
      <t>セイ</t>
    </rPh>
    <phoneticPr fontId="2"/>
  </si>
  <si>
    <t>過去1年間で、食事をしていて満腹感を感じるスピードに変化はありましたか？</t>
    <rPh sb="26" eb="28">
      <t>ヘンカ</t>
    </rPh>
    <phoneticPr fontId="2"/>
  </si>
  <si>
    <t>ＣＯＭＰＡＳＳ ３１ 評価シート</t>
    <phoneticPr fontId="2"/>
  </si>
  <si>
    <t xml:space="preserve">＊：「遺伝性ATTR（ATTRv）アミロイドーシス」、「FAP（Familial Amyloid Polyneuropathy）」とも呼ばれています。 
                                                                                                COMPASS 31：Composite Autonomic Symptom Score 31 </t>
    <phoneticPr fontId="2"/>
  </si>
  <si>
    <r>
      <t>トランスサイレチン型家族性アミロイドポリニューロパチー</t>
    </r>
    <r>
      <rPr>
        <vertAlign val="superscript"/>
        <sz val="11"/>
        <color theme="1"/>
        <rFont val="游ゴシック"/>
        <family val="3"/>
        <charset val="128"/>
        <scheme val="minor"/>
      </rPr>
      <t xml:space="preserve">＊ </t>
    </r>
    <phoneticPr fontId="2"/>
  </si>
  <si>
    <r>
      <t>過去1年間で、ぼんやりしたり、めまいがしたり、頭の回転が悪いと感じたことはありますか？
もしくは、起き上がったり、立ち上がったりした直後に、頭が働かなかったことはありますか？（</t>
    </r>
    <r>
      <rPr>
        <u/>
        <sz val="13"/>
        <rFont val="游ゴシック"/>
        <family val="3"/>
        <charset val="128"/>
        <scheme val="minor"/>
      </rPr>
      <t>いいえの場合は、質問5に</t>
    </r>
    <r>
      <rPr>
        <sz val="13"/>
        <rFont val="游ゴシック"/>
        <family val="3"/>
        <charset val="128"/>
        <scheme val="minor"/>
      </rPr>
      <t>）</t>
    </r>
    <phoneticPr fontId="2"/>
  </si>
  <si>
    <r>
      <t>過去1年間で、自分の肌の色の変化（赤、白、紫など）に気付いたことはありましたか？（</t>
    </r>
    <r>
      <rPr>
        <u/>
        <sz val="13"/>
        <rFont val="游ゴシック"/>
        <family val="3"/>
        <charset val="128"/>
        <scheme val="minor"/>
      </rPr>
      <t>いいえの場合は、質問8に</t>
    </r>
    <r>
      <rPr>
        <sz val="13"/>
        <rFont val="游ゴシック"/>
        <family val="3"/>
        <charset val="128"/>
        <scheme val="minor"/>
      </rPr>
      <t>）</t>
    </r>
    <phoneticPr fontId="2"/>
  </si>
  <si>
    <r>
      <t>過去1年間で、突発的な下痢はありましたか？（</t>
    </r>
    <r>
      <rPr>
        <u/>
        <sz val="13"/>
        <rFont val="游ゴシック"/>
        <family val="3"/>
        <charset val="128"/>
        <scheme val="minor"/>
      </rPr>
      <t>いいえの場合は、質問20に</t>
    </r>
    <r>
      <rPr>
        <sz val="13"/>
        <rFont val="游ゴシック"/>
        <family val="3"/>
        <charset val="128"/>
        <scheme val="minor"/>
      </rPr>
      <t>）</t>
    </r>
    <phoneticPr fontId="2"/>
  </si>
  <si>
    <r>
      <t>過去1年間で、便秘になりましたか？（</t>
    </r>
    <r>
      <rPr>
        <u/>
        <sz val="13"/>
        <rFont val="游ゴシック"/>
        <family val="3"/>
        <charset val="128"/>
        <scheme val="minor"/>
      </rPr>
      <t>いいえの場合は、質問24に</t>
    </r>
    <r>
      <rPr>
        <sz val="13"/>
        <rFont val="游ゴシック"/>
        <family val="3"/>
        <charset val="128"/>
        <scheme val="minor"/>
      </rPr>
      <t>）</t>
    </r>
    <phoneticPr fontId="2"/>
  </si>
  <si>
    <r>
      <t>過去1年間で、サングラスや色つきメガネなしでは、光が異常にまぶしく感じたことはありますか？（</t>
    </r>
    <r>
      <rPr>
        <u/>
        <sz val="13"/>
        <rFont val="游ゴシック"/>
        <family val="3"/>
        <charset val="128"/>
        <scheme val="minor"/>
      </rPr>
      <t>一度もない場合は、質問29に</t>
    </r>
    <r>
      <rPr>
        <sz val="13"/>
        <rFont val="游ゴシック"/>
        <family val="3"/>
        <charset val="128"/>
        <scheme val="minor"/>
      </rPr>
      <t>）</t>
    </r>
    <rPh sb="24" eb="25">
      <t>ヒカリ</t>
    </rPh>
    <rPh sb="26" eb="28">
      <t>イジョウ</t>
    </rPh>
    <phoneticPr fontId="2"/>
  </si>
  <si>
    <r>
      <t>過去1年間で、目の焦点が合わせにくいと感じることはありましたか？（</t>
    </r>
    <r>
      <rPr>
        <u/>
        <sz val="13"/>
        <rFont val="游ゴシック"/>
        <family val="3"/>
        <charset val="128"/>
        <scheme val="minor"/>
      </rPr>
      <t>一度もない場合は、質問31に</t>
    </r>
    <r>
      <rPr>
        <sz val="13"/>
        <rFont val="游ゴシック"/>
        <family val="3"/>
        <charset val="128"/>
        <scheme val="minor"/>
      </rPr>
      <t>）</t>
    </r>
    <phoneticPr fontId="2"/>
  </si>
  <si>
    <r>
      <t>自律神経機能（起立不耐性、血管運動、分泌運動、胃腸、膀胱、および瞳孔運動）を包括的に評価</t>
    </r>
    <r>
      <rPr>
        <b/>
        <sz val="11"/>
        <color theme="1"/>
        <rFont val="游ゴシック"/>
        <family val="3"/>
        <charset val="128"/>
        <scheme val="minor"/>
      </rPr>
      <t>　</t>
    </r>
    <phoneticPr fontId="2"/>
  </si>
  <si>
    <r>
      <t>COMPASS 31は自律神経機能（起立不耐性、血管運動、分泌運動、胃腸、膀胱、および瞳孔運動）の包括的な評価を行うための31項目の質問票です。</t>
    </r>
    <r>
      <rPr>
        <b/>
        <sz val="11"/>
        <color theme="1"/>
        <rFont val="游ゴシック"/>
        <family val="3"/>
        <charset val="128"/>
        <scheme val="minor"/>
      </rPr>
      <t>　</t>
    </r>
    <r>
      <rPr>
        <sz val="11"/>
        <color theme="1"/>
        <rFont val="游ゴシック"/>
        <family val="3"/>
        <charset val="128"/>
        <scheme val="minor"/>
      </rPr>
      <t xml:space="preserve">
起立不耐性（0～ 40点）、血管運動（0～ 5点）、分泌運動（0～ 15点）、胃腸（0～ 25点）、膀胱（0～ 10点）、瞳孔運動（0～ 5点）の6つのドメインから構成され、これらのドメインの合計スコア（0～100点）が高いほど症状が重いことを示します。</t>
    </r>
    <rPh sb="76" eb="79">
      <t>フタイセイ</t>
    </rPh>
    <rPh sb="102" eb="104">
      <t>ウンドウ</t>
    </rPh>
    <rPh sb="156" eb="158">
      <t>コウセイ</t>
    </rPh>
    <phoneticPr fontId="2"/>
  </si>
  <si>
    <r>
      <t xml:space="preserve">Adapted from </t>
    </r>
    <r>
      <rPr>
        <i/>
        <sz val="9"/>
        <color theme="1"/>
        <rFont val="游ゴシック"/>
        <family val="3"/>
        <charset val="128"/>
        <scheme val="minor"/>
      </rPr>
      <t>Mayo Clin Proc</t>
    </r>
    <r>
      <rPr>
        <sz val="9"/>
        <color theme="1"/>
        <rFont val="游ゴシック"/>
        <family val="3"/>
        <charset val="128"/>
        <scheme val="minor"/>
      </rPr>
      <t>., 87(12), Sletten DM, Suarez GA, Low PA, et al. COMPASS 31: A Refined and Abbreviated Composite Autonomic Symptom Score., 1196-1201., Copyright (2012) Mayo Foundation for Medical Education and Research, with permission from Elsevier. https://www.sciencedirect.com/journal/mayo-clinic-proceedings</t>
    </r>
    <phoneticPr fontId="2"/>
  </si>
  <si>
    <t>監修：増田 曜章 先生（大分大学医学部附属病院 脳神経内科 講師）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</si>
</sst>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4"/>
      <color theme="1"/>
      <name val="HGP創英角ｺﾞｼｯｸUB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u/>
      <sz val="13"/>
      <name val="游ゴシック"/>
      <family val="3"/>
      <charset val="128"/>
      <scheme val="minor"/>
    </font>
    <font>
      <b/>
      <sz val="13"/>
      <name val="游ゴシック"/>
      <family val="3"/>
      <charset val="128"/>
      <scheme val="minor"/>
    </font>
    <font>
      <i/>
      <sz val="9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D98F"/>
        <bgColor indexed="64"/>
      </patternFill>
    </fill>
    <fill>
      <patternFill patternType="solid">
        <fgColor rgb="FFEBCCDE"/>
        <bgColor indexed="64"/>
      </patternFill>
    </fill>
    <fill>
      <patternFill patternType="solid">
        <fgColor rgb="FFCECAE3"/>
        <bgColor indexed="64"/>
      </patternFill>
    </fill>
    <fill>
      <patternFill patternType="solid">
        <fgColor rgb="FFBFDEF6"/>
        <bgColor indexed="64"/>
      </patternFill>
    </fill>
    <fill>
      <patternFill patternType="solid">
        <fgColor rgb="FFDAE49A"/>
        <bgColor indexed="64"/>
      </patternFill>
    </fill>
    <fill>
      <patternFill patternType="solid">
        <fgColor rgb="FFD1C2A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quotePrefix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quotePrefix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0" fillId="0" borderId="4" xfId="0" applyBorder="1">
      <alignment vertical="center"/>
    </xf>
    <xf numFmtId="0" fontId="1" fillId="0" borderId="8" xfId="0" applyFont="1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0" fillId="0" borderId="8" xfId="0" applyBorder="1">
      <alignment vertical="center"/>
    </xf>
    <xf numFmtId="0" fontId="4" fillId="0" borderId="7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7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7" fillId="0" borderId="0" xfId="0" applyFont="1" applyAlignment="1">
      <alignment vertical="center"/>
    </xf>
    <xf numFmtId="0" fontId="18" fillId="0" borderId="17" xfId="0" applyFont="1" applyBorder="1">
      <alignment vertical="center"/>
    </xf>
    <xf numFmtId="0" fontId="19" fillId="0" borderId="17" xfId="0" applyFont="1" applyBorder="1" applyAlignment="1">
      <alignment vertical="center"/>
    </xf>
    <xf numFmtId="0" fontId="9" fillId="0" borderId="0" xfId="0" applyFont="1">
      <alignment vertical="center"/>
    </xf>
    <xf numFmtId="0" fontId="8" fillId="2" borderId="21" xfId="0" applyFont="1" applyFill="1" applyBorder="1" applyAlignment="1">
      <alignment horizontal="right" vertical="top"/>
    </xf>
    <xf numFmtId="0" fontId="8" fillId="2" borderId="16" xfId="0" applyFont="1" applyFill="1" applyBorder="1" applyAlignment="1">
      <alignment horizontal="right" vertical="top"/>
    </xf>
    <xf numFmtId="0" fontId="20" fillId="0" borderId="0" xfId="0" applyFo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1" fillId="3" borderId="46" xfId="0" applyFont="1" applyFill="1" applyBorder="1" applyAlignment="1">
      <alignment horizontal="center" vertical="center"/>
    </xf>
    <xf numFmtId="0" fontId="21" fillId="3" borderId="47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3" borderId="48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8" fillId="3" borderId="39" xfId="0" applyNumberFormat="1" applyFont="1" applyFill="1" applyBorder="1" applyAlignment="1">
      <alignment horizontal="center" vertical="center"/>
    </xf>
    <xf numFmtId="0" fontId="8" fillId="3" borderId="41" xfId="0" applyNumberFormat="1" applyFont="1" applyFill="1" applyBorder="1" applyAlignment="1">
      <alignment horizontal="center" vertical="center"/>
    </xf>
    <xf numFmtId="0" fontId="4" fillId="0" borderId="38" xfId="0" applyNumberFormat="1" applyFont="1" applyFill="1" applyBorder="1" applyAlignment="1">
      <alignment horizontal="center" vertical="center"/>
    </xf>
    <xf numFmtId="0" fontId="4" fillId="0" borderId="37" xfId="0" applyNumberFormat="1" applyFont="1" applyFill="1" applyBorder="1" applyAlignment="1">
      <alignment horizontal="center" vertical="center"/>
    </xf>
    <xf numFmtId="0" fontId="23" fillId="8" borderId="21" xfId="0" applyFont="1" applyFill="1" applyBorder="1" applyAlignment="1">
      <alignment horizontal="left" vertical="center"/>
    </xf>
    <xf numFmtId="0" fontId="23" fillId="8" borderId="22" xfId="0" applyFont="1" applyFill="1" applyBorder="1" applyAlignment="1">
      <alignment horizontal="left" vertical="center"/>
    </xf>
    <xf numFmtId="0" fontId="23" fillId="8" borderId="23" xfId="0" applyFont="1" applyFill="1" applyBorder="1" applyAlignment="1">
      <alignment horizontal="left" vertical="center"/>
    </xf>
    <xf numFmtId="0" fontId="23" fillId="8" borderId="31" xfId="0" applyFont="1" applyFill="1" applyBorder="1" applyAlignment="1">
      <alignment horizontal="left" vertical="center"/>
    </xf>
    <xf numFmtId="0" fontId="23" fillId="8" borderId="6" xfId="0" applyFont="1" applyFill="1" applyBorder="1" applyAlignment="1">
      <alignment horizontal="left" vertical="center"/>
    </xf>
    <xf numFmtId="0" fontId="23" fillId="8" borderId="32" xfId="0" applyFont="1" applyFill="1" applyBorder="1" applyAlignment="1">
      <alignment horizontal="left" vertical="center"/>
    </xf>
    <xf numFmtId="0" fontId="23" fillId="8" borderId="16" xfId="0" applyFont="1" applyFill="1" applyBorder="1" applyAlignment="1">
      <alignment horizontal="left" vertical="center"/>
    </xf>
    <xf numFmtId="0" fontId="23" fillId="8" borderId="17" xfId="0" applyFont="1" applyFill="1" applyBorder="1" applyAlignment="1">
      <alignment horizontal="left" vertical="center"/>
    </xf>
    <xf numFmtId="0" fontId="23" fillId="8" borderId="18" xfId="0" applyFont="1" applyFill="1" applyBorder="1" applyAlignment="1">
      <alignment horizontal="left" vertical="center"/>
    </xf>
    <xf numFmtId="0" fontId="23" fillId="8" borderId="26" xfId="0" applyFont="1" applyFill="1" applyBorder="1" applyAlignment="1">
      <alignment horizontal="left" vertical="center" wrapText="1"/>
    </xf>
    <xf numFmtId="0" fontId="23" fillId="8" borderId="0" xfId="0" applyFont="1" applyFill="1" applyBorder="1" applyAlignment="1">
      <alignment horizontal="left" vertical="center" wrapText="1"/>
    </xf>
    <xf numFmtId="0" fontId="23" fillId="8" borderId="27" xfId="0" applyFont="1" applyFill="1" applyBorder="1" applyAlignment="1">
      <alignment horizontal="left" vertical="center" wrapText="1"/>
    </xf>
    <xf numFmtId="0" fontId="23" fillId="8" borderId="16" xfId="0" applyFont="1" applyFill="1" applyBorder="1" applyAlignment="1">
      <alignment horizontal="left" vertical="center" wrapText="1"/>
    </xf>
    <xf numFmtId="0" fontId="23" fillId="8" borderId="17" xfId="0" applyFont="1" applyFill="1" applyBorder="1" applyAlignment="1">
      <alignment horizontal="left" vertical="center" wrapText="1"/>
    </xf>
    <xf numFmtId="0" fontId="23" fillId="8" borderId="18" xfId="0" applyFont="1" applyFill="1" applyBorder="1" applyAlignment="1">
      <alignment horizontal="left" vertical="center" wrapText="1"/>
    </xf>
    <xf numFmtId="0" fontId="22" fillId="8" borderId="25" xfId="0" applyFont="1" applyFill="1" applyBorder="1" applyAlignment="1">
      <alignment horizontal="center" vertical="center"/>
    </xf>
    <xf numFmtId="0" fontId="22" fillId="8" borderId="15" xfId="0" applyFont="1" applyFill="1" applyBorder="1" applyAlignment="1">
      <alignment horizontal="center" vertical="center"/>
    </xf>
    <xf numFmtId="0" fontId="23" fillId="0" borderId="24" xfId="0" applyFont="1" applyFill="1" applyBorder="1" applyAlignment="1" applyProtection="1">
      <alignment horizontal="left" vertical="center"/>
      <protection locked="0"/>
    </xf>
    <xf numFmtId="0" fontId="23" fillId="0" borderId="19" xfId="0" applyFont="1" applyFill="1" applyBorder="1" applyAlignment="1" applyProtection="1">
      <alignment horizontal="left" vertical="center"/>
      <protection locked="0"/>
    </xf>
    <xf numFmtId="0" fontId="23" fillId="8" borderId="20" xfId="0" applyFont="1" applyFill="1" applyBorder="1" applyAlignment="1">
      <alignment horizontal="center" vertical="center"/>
    </xf>
    <xf numFmtId="0" fontId="23" fillId="8" borderId="29" xfId="0" applyFont="1" applyFill="1" applyBorder="1" applyAlignment="1">
      <alignment horizontal="center" vertical="center"/>
    </xf>
    <xf numFmtId="0" fontId="23" fillId="8" borderId="15" xfId="0" applyFont="1" applyFill="1" applyBorder="1" applyAlignment="1">
      <alignment horizontal="center" vertical="center"/>
    </xf>
    <xf numFmtId="0" fontId="23" fillId="7" borderId="33" xfId="0" applyFont="1" applyFill="1" applyBorder="1" applyAlignment="1">
      <alignment horizontal="left" vertical="center"/>
    </xf>
    <xf numFmtId="0" fontId="23" fillId="7" borderId="3" xfId="0" applyFont="1" applyFill="1" applyBorder="1" applyAlignment="1">
      <alignment horizontal="left" vertical="center"/>
    </xf>
    <xf numFmtId="0" fontId="23" fillId="7" borderId="34" xfId="0" applyFont="1" applyFill="1" applyBorder="1" applyAlignment="1">
      <alignment horizontal="left" vertical="center"/>
    </xf>
    <xf numFmtId="0" fontId="23" fillId="7" borderId="16" xfId="0" applyFont="1" applyFill="1" applyBorder="1" applyAlignment="1">
      <alignment horizontal="left" vertical="center"/>
    </xf>
    <xf numFmtId="0" fontId="23" fillId="7" borderId="17" xfId="0" applyFont="1" applyFill="1" applyBorder="1" applyAlignment="1">
      <alignment horizontal="left" vertical="center"/>
    </xf>
    <xf numFmtId="0" fontId="23" fillId="7" borderId="18" xfId="0" applyFont="1" applyFill="1" applyBorder="1" applyAlignment="1">
      <alignment horizontal="left" vertical="center"/>
    </xf>
    <xf numFmtId="0" fontId="23" fillId="7" borderId="21" xfId="0" applyFont="1" applyFill="1" applyBorder="1" applyAlignment="1">
      <alignment horizontal="left" vertical="center"/>
    </xf>
    <xf numFmtId="0" fontId="23" fillId="7" borderId="22" xfId="0" applyFont="1" applyFill="1" applyBorder="1" applyAlignment="1">
      <alignment horizontal="left" vertical="center"/>
    </xf>
    <xf numFmtId="0" fontId="23" fillId="7" borderId="23" xfId="0" applyFont="1" applyFill="1" applyBorder="1" applyAlignment="1">
      <alignment horizontal="left" vertical="center"/>
    </xf>
    <xf numFmtId="0" fontId="23" fillId="0" borderId="28" xfId="0" applyFont="1" applyFill="1" applyBorder="1" applyAlignment="1" applyProtection="1">
      <alignment horizontal="left" vertical="center"/>
      <protection locked="0"/>
    </xf>
    <xf numFmtId="0" fontId="5" fillId="0" borderId="17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23" fillId="5" borderId="21" xfId="0" applyFont="1" applyFill="1" applyBorder="1" applyAlignment="1">
      <alignment horizontal="left" vertical="center"/>
    </xf>
    <xf numFmtId="0" fontId="23" fillId="5" borderId="22" xfId="0" applyFont="1" applyFill="1" applyBorder="1" applyAlignment="1">
      <alignment horizontal="left" vertical="center"/>
    </xf>
    <xf numFmtId="0" fontId="23" fillId="5" borderId="23" xfId="0" applyFont="1" applyFill="1" applyBorder="1" applyAlignment="1">
      <alignment horizontal="left" vertical="center"/>
    </xf>
    <xf numFmtId="0" fontId="23" fillId="5" borderId="16" xfId="0" applyFont="1" applyFill="1" applyBorder="1" applyAlignment="1">
      <alignment horizontal="left" vertical="center"/>
    </xf>
    <xf numFmtId="0" fontId="23" fillId="5" borderId="17" xfId="0" applyFont="1" applyFill="1" applyBorder="1" applyAlignment="1">
      <alignment horizontal="left" vertical="center"/>
    </xf>
    <xf numFmtId="0" fontId="23" fillId="5" borderId="18" xfId="0" applyFont="1" applyFill="1" applyBorder="1" applyAlignment="1">
      <alignment horizontal="left" vertical="center"/>
    </xf>
    <xf numFmtId="0" fontId="23" fillId="5" borderId="33" xfId="0" applyFont="1" applyFill="1" applyBorder="1" applyAlignment="1">
      <alignment horizontal="left" vertical="center"/>
    </xf>
    <xf numFmtId="0" fontId="23" fillId="5" borderId="3" xfId="0" applyFont="1" applyFill="1" applyBorder="1" applyAlignment="1">
      <alignment horizontal="left" vertical="center"/>
    </xf>
    <xf numFmtId="0" fontId="23" fillId="5" borderId="34" xfId="0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23" fillId="0" borderId="35" xfId="0" applyFont="1" applyFill="1" applyBorder="1" applyAlignment="1" applyProtection="1">
      <alignment horizontal="left" vertical="center"/>
      <protection locked="0"/>
    </xf>
    <xf numFmtId="0" fontId="23" fillId="6" borderId="21" xfId="0" applyFont="1" applyFill="1" applyBorder="1" applyAlignment="1">
      <alignment horizontal="left" vertical="center"/>
    </xf>
    <xf numFmtId="0" fontId="23" fillId="6" borderId="22" xfId="0" applyFont="1" applyFill="1" applyBorder="1" applyAlignment="1">
      <alignment horizontal="left" vertical="center"/>
    </xf>
    <xf numFmtId="0" fontId="23" fillId="6" borderId="23" xfId="0" applyFont="1" applyFill="1" applyBorder="1" applyAlignment="1">
      <alignment horizontal="left" vertical="center"/>
    </xf>
    <xf numFmtId="0" fontId="23" fillId="6" borderId="31" xfId="0" applyFont="1" applyFill="1" applyBorder="1" applyAlignment="1">
      <alignment horizontal="left" vertical="center"/>
    </xf>
    <xf numFmtId="0" fontId="23" fillId="6" borderId="6" xfId="0" applyFont="1" applyFill="1" applyBorder="1" applyAlignment="1">
      <alignment horizontal="left" vertical="center"/>
    </xf>
    <xf numFmtId="0" fontId="23" fillId="6" borderId="32" xfId="0" applyFont="1" applyFill="1" applyBorder="1" applyAlignment="1">
      <alignment horizontal="left" vertical="center"/>
    </xf>
    <xf numFmtId="0" fontId="23" fillId="6" borderId="16" xfId="0" applyFont="1" applyFill="1" applyBorder="1" applyAlignment="1">
      <alignment horizontal="left" vertical="center"/>
    </xf>
    <xf numFmtId="0" fontId="23" fillId="6" borderId="17" xfId="0" applyFont="1" applyFill="1" applyBorder="1" applyAlignment="1">
      <alignment horizontal="left" vertical="center"/>
    </xf>
    <xf numFmtId="0" fontId="23" fillId="6" borderId="18" xfId="0" applyFont="1" applyFill="1" applyBorder="1" applyAlignment="1">
      <alignment horizontal="left" vertical="center"/>
    </xf>
    <xf numFmtId="0" fontId="23" fillId="6" borderId="33" xfId="0" applyFont="1" applyFill="1" applyBorder="1" applyAlignment="1">
      <alignment horizontal="left" vertical="center"/>
    </xf>
    <xf numFmtId="0" fontId="23" fillId="6" borderId="3" xfId="0" applyFont="1" applyFill="1" applyBorder="1" applyAlignment="1">
      <alignment horizontal="left" vertical="center"/>
    </xf>
    <xf numFmtId="0" fontId="23" fillId="6" borderId="34" xfId="0" applyFont="1" applyFill="1" applyBorder="1" applyAlignment="1">
      <alignment horizontal="left" vertical="center"/>
    </xf>
    <xf numFmtId="0" fontId="23" fillId="0" borderId="36" xfId="0" applyFont="1" applyFill="1" applyBorder="1" applyAlignment="1" applyProtection="1">
      <alignment horizontal="left" vertical="center"/>
      <protection locked="0"/>
    </xf>
    <xf numFmtId="0" fontId="22" fillId="6" borderId="30" xfId="0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horizontal="center" vertical="center"/>
    </xf>
    <xf numFmtId="0" fontId="23" fillId="7" borderId="26" xfId="0" applyFont="1" applyFill="1" applyBorder="1" applyAlignment="1">
      <alignment horizontal="left" vertical="center"/>
    </xf>
    <xf numFmtId="0" fontId="23" fillId="7" borderId="31" xfId="0" applyFont="1" applyFill="1" applyBorder="1" applyAlignment="1">
      <alignment horizontal="left" vertical="center"/>
    </xf>
    <xf numFmtId="0" fontId="23" fillId="7" borderId="6" xfId="0" applyFont="1" applyFill="1" applyBorder="1" applyAlignment="1">
      <alignment horizontal="left" vertical="center"/>
    </xf>
    <xf numFmtId="0" fontId="23" fillId="7" borderId="32" xfId="0" applyFont="1" applyFill="1" applyBorder="1" applyAlignment="1">
      <alignment horizontal="left" vertical="center"/>
    </xf>
    <xf numFmtId="0" fontId="22" fillId="5" borderId="30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0" fontId="23" fillId="5" borderId="20" xfId="0" applyFont="1" applyFill="1" applyBorder="1" applyAlignment="1">
      <alignment horizontal="center" vertical="center"/>
    </xf>
    <xf numFmtId="0" fontId="23" fillId="5" borderId="15" xfId="0" applyFont="1" applyFill="1" applyBorder="1" applyAlignment="1">
      <alignment horizontal="center" vertical="center"/>
    </xf>
    <xf numFmtId="0" fontId="23" fillId="7" borderId="20" xfId="0" applyFont="1" applyFill="1" applyBorder="1" applyAlignment="1">
      <alignment horizontal="center" vertical="center"/>
    </xf>
    <xf numFmtId="0" fontId="23" fillId="7" borderId="29" xfId="0" applyFont="1" applyFill="1" applyBorder="1" applyAlignment="1">
      <alignment horizontal="center" vertical="center"/>
    </xf>
    <xf numFmtId="0" fontId="22" fillId="7" borderId="30" xfId="0" applyFont="1" applyFill="1" applyBorder="1" applyAlignment="1">
      <alignment horizontal="center" vertical="center"/>
    </xf>
    <xf numFmtId="0" fontId="22" fillId="7" borderId="15" xfId="0" applyFont="1" applyFill="1" applyBorder="1" applyAlignment="1">
      <alignment horizontal="center" vertical="center"/>
    </xf>
    <xf numFmtId="0" fontId="23" fillId="7" borderId="25" xfId="0" applyFont="1" applyFill="1" applyBorder="1" applyAlignment="1">
      <alignment horizontal="center" vertical="center"/>
    </xf>
    <xf numFmtId="0" fontId="23" fillId="7" borderId="15" xfId="0" applyFont="1" applyFill="1" applyBorder="1" applyAlignment="1">
      <alignment horizontal="center" vertical="center"/>
    </xf>
    <xf numFmtId="0" fontId="25" fillId="5" borderId="22" xfId="0" applyFont="1" applyFill="1" applyBorder="1" applyAlignment="1" applyProtection="1">
      <alignment horizontal="center" vertical="center"/>
      <protection locked="0"/>
    </xf>
    <xf numFmtId="0" fontId="25" fillId="5" borderId="17" xfId="0" applyFont="1" applyFill="1" applyBorder="1" applyAlignment="1" applyProtection="1">
      <alignment horizontal="center" vertical="center"/>
      <protection locked="0"/>
    </xf>
    <xf numFmtId="0" fontId="23" fillId="5" borderId="22" xfId="0" applyFont="1" applyFill="1" applyBorder="1" applyAlignment="1">
      <alignment horizontal="right" vertical="center"/>
    </xf>
    <xf numFmtId="0" fontId="23" fillId="5" borderId="17" xfId="0" applyFont="1" applyFill="1" applyBorder="1" applyAlignment="1">
      <alignment horizontal="right" vertical="center"/>
    </xf>
    <xf numFmtId="0" fontId="23" fillId="6" borderId="20" xfId="0" applyFont="1" applyFill="1" applyBorder="1" applyAlignment="1">
      <alignment horizontal="center" vertical="center"/>
    </xf>
    <xf numFmtId="0" fontId="23" fillId="6" borderId="29" xfId="0" applyFont="1" applyFill="1" applyBorder="1" applyAlignment="1">
      <alignment horizontal="center" vertical="center"/>
    </xf>
    <xf numFmtId="0" fontId="23" fillId="6" borderId="15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right" vertical="center"/>
    </xf>
    <xf numFmtId="0" fontId="23" fillId="4" borderId="17" xfId="0" applyFont="1" applyFill="1" applyBorder="1" applyAlignment="1">
      <alignment horizontal="right" vertical="center"/>
    </xf>
    <xf numFmtId="0" fontId="23" fillId="5" borderId="31" xfId="0" applyFont="1" applyFill="1" applyBorder="1" applyAlignment="1">
      <alignment horizontal="left" vertical="center"/>
    </xf>
    <xf numFmtId="0" fontId="23" fillId="5" borderId="6" xfId="0" applyFont="1" applyFill="1" applyBorder="1" applyAlignment="1">
      <alignment horizontal="left" vertical="center"/>
    </xf>
    <xf numFmtId="0" fontId="23" fillId="5" borderId="32" xfId="0" applyFont="1" applyFill="1" applyBorder="1" applyAlignment="1">
      <alignment horizontal="left" vertical="center"/>
    </xf>
    <xf numFmtId="0" fontId="23" fillId="9" borderId="20" xfId="0" applyFont="1" applyFill="1" applyBorder="1" applyAlignment="1">
      <alignment horizontal="center" vertical="center"/>
    </xf>
    <xf numFmtId="0" fontId="23" fillId="9" borderId="15" xfId="0" applyFont="1" applyFill="1" applyBorder="1" applyAlignment="1">
      <alignment horizontal="center" vertical="center"/>
    </xf>
    <xf numFmtId="0" fontId="22" fillId="9" borderId="30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23" fillId="9" borderId="23" xfId="0" applyFont="1" applyFill="1" applyBorder="1" applyAlignment="1">
      <alignment horizontal="left" vertical="center"/>
    </xf>
    <xf numFmtId="0" fontId="23" fillId="9" borderId="18" xfId="0" applyFont="1" applyFill="1" applyBorder="1" applyAlignment="1">
      <alignment horizontal="left" vertical="center"/>
    </xf>
    <xf numFmtId="0" fontId="25" fillId="9" borderId="22" xfId="0" applyFont="1" applyFill="1" applyBorder="1" applyAlignment="1" applyProtection="1">
      <alignment horizontal="center" vertical="center"/>
      <protection locked="0"/>
    </xf>
    <xf numFmtId="0" fontId="25" fillId="9" borderId="17" xfId="0" applyFont="1" applyFill="1" applyBorder="1" applyAlignment="1" applyProtection="1">
      <alignment horizontal="center" vertical="center"/>
      <protection locked="0"/>
    </xf>
    <xf numFmtId="0" fontId="23" fillId="9" borderId="22" xfId="0" applyFont="1" applyFill="1" applyBorder="1" applyAlignment="1">
      <alignment horizontal="right" vertical="center"/>
    </xf>
    <xf numFmtId="0" fontId="23" fillId="9" borderId="17" xfId="0" applyFont="1" applyFill="1" applyBorder="1" applyAlignment="1">
      <alignment horizontal="right" vertical="center"/>
    </xf>
    <xf numFmtId="0" fontId="23" fillId="9" borderId="21" xfId="0" applyFont="1" applyFill="1" applyBorder="1" applyAlignment="1">
      <alignment horizontal="left" vertical="center"/>
    </xf>
    <xf numFmtId="0" fontId="23" fillId="9" borderId="22" xfId="0" applyFont="1" applyFill="1" applyBorder="1" applyAlignment="1">
      <alignment horizontal="left" vertical="center"/>
    </xf>
    <xf numFmtId="0" fontId="23" fillId="9" borderId="16" xfId="0" applyFont="1" applyFill="1" applyBorder="1" applyAlignment="1">
      <alignment horizontal="left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33" xfId="0" applyFont="1" applyFill="1" applyBorder="1" applyAlignment="1">
      <alignment horizontal="left" vertical="center"/>
    </xf>
    <xf numFmtId="0" fontId="23" fillId="9" borderId="3" xfId="0" applyFont="1" applyFill="1" applyBorder="1" applyAlignment="1">
      <alignment horizontal="left" vertical="center"/>
    </xf>
    <xf numFmtId="0" fontId="23" fillId="9" borderId="34" xfId="0" applyFont="1" applyFill="1" applyBorder="1" applyAlignment="1">
      <alignment horizontal="left" vertical="center"/>
    </xf>
    <xf numFmtId="0" fontId="23" fillId="5" borderId="29" xfId="0" applyFont="1" applyFill="1" applyBorder="1" applyAlignment="1">
      <alignment horizontal="center" vertical="center"/>
    </xf>
    <xf numFmtId="0" fontId="23" fillId="9" borderId="10" xfId="0" applyFont="1" applyFill="1" applyBorder="1" applyAlignment="1">
      <alignment horizontal="center" vertical="center"/>
    </xf>
    <xf numFmtId="0" fontId="23" fillId="9" borderId="12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left" vertical="center"/>
    </xf>
    <xf numFmtId="0" fontId="23" fillId="4" borderId="22" xfId="0" applyFont="1" applyFill="1" applyBorder="1" applyAlignment="1">
      <alignment horizontal="left" vertical="center"/>
    </xf>
    <xf numFmtId="0" fontId="23" fillId="4" borderId="31" xfId="0" applyFont="1" applyFill="1" applyBorder="1" applyAlignment="1">
      <alignment horizontal="left" vertical="center"/>
    </xf>
    <xf numFmtId="0" fontId="23" fillId="4" borderId="6" xfId="0" applyFont="1" applyFill="1" applyBorder="1" applyAlignment="1">
      <alignment horizontal="left" vertical="center"/>
    </xf>
    <xf numFmtId="0" fontId="23" fillId="4" borderId="16" xfId="0" applyFont="1" applyFill="1" applyBorder="1" applyAlignment="1">
      <alignment horizontal="left" vertical="center"/>
    </xf>
    <xf numFmtId="0" fontId="23" fillId="4" borderId="17" xfId="0" applyFont="1" applyFill="1" applyBorder="1" applyAlignment="1">
      <alignment horizontal="left" vertical="center"/>
    </xf>
    <xf numFmtId="0" fontId="23" fillId="4" borderId="33" xfId="0" applyFont="1" applyFill="1" applyBorder="1" applyAlignment="1">
      <alignment horizontal="left" vertical="center"/>
    </xf>
    <xf numFmtId="0" fontId="23" fillId="4" borderId="3" xfId="0" applyFont="1" applyFill="1" applyBorder="1" applyAlignment="1">
      <alignment horizontal="left" vertical="center"/>
    </xf>
    <xf numFmtId="0" fontId="23" fillId="9" borderId="1" xfId="0" applyFont="1" applyFill="1" applyBorder="1" applyAlignment="1">
      <alignment horizontal="left" vertical="center" wrapText="1"/>
    </xf>
    <xf numFmtId="0" fontId="23" fillId="9" borderId="13" xfId="0" applyFont="1" applyFill="1" applyBorder="1" applyAlignment="1">
      <alignment horizontal="left" vertical="center" wrapText="1"/>
    </xf>
    <xf numFmtId="0" fontId="23" fillId="4" borderId="23" xfId="0" applyFont="1" applyFill="1" applyBorder="1" applyAlignment="1">
      <alignment horizontal="left" vertical="center"/>
    </xf>
    <xf numFmtId="0" fontId="23" fillId="4" borderId="32" xfId="0" applyFont="1" applyFill="1" applyBorder="1" applyAlignment="1">
      <alignment horizontal="left" vertical="center"/>
    </xf>
    <xf numFmtId="0" fontId="23" fillId="4" borderId="18" xfId="0" applyFont="1" applyFill="1" applyBorder="1" applyAlignment="1">
      <alignment horizontal="left" vertical="center"/>
    </xf>
    <xf numFmtId="0" fontId="23" fillId="4" borderId="34" xfId="0" applyFont="1" applyFill="1" applyBorder="1" applyAlignment="1">
      <alignment horizontal="left" vertical="center"/>
    </xf>
    <xf numFmtId="0" fontId="25" fillId="4" borderId="3" xfId="0" applyFont="1" applyFill="1" applyBorder="1" applyAlignment="1" applyProtection="1">
      <alignment horizontal="center" vertical="center"/>
      <protection locked="0"/>
    </xf>
    <xf numFmtId="0" fontId="25" fillId="4" borderId="17" xfId="0" applyFont="1" applyFill="1" applyBorder="1" applyAlignment="1" applyProtection="1">
      <alignment horizontal="center" vertical="center"/>
      <protection locked="0"/>
    </xf>
    <xf numFmtId="0" fontId="25" fillId="4" borderId="22" xfId="0" applyFont="1" applyFill="1" applyBorder="1" applyAlignment="1" applyProtection="1">
      <alignment horizontal="center" vertical="center"/>
      <protection locked="0"/>
    </xf>
    <xf numFmtId="0" fontId="25" fillId="4" borderId="6" xfId="0" applyFont="1" applyFill="1" applyBorder="1" applyAlignment="1" applyProtection="1">
      <alignment horizontal="center" vertical="center"/>
      <protection locked="0"/>
    </xf>
    <xf numFmtId="0" fontId="23" fillId="4" borderId="22" xfId="0" applyFont="1" applyFill="1" applyBorder="1" applyAlignment="1">
      <alignment horizontal="right" vertical="center"/>
    </xf>
    <xf numFmtId="0" fontId="23" fillId="4" borderId="6" xfId="0" applyFont="1" applyFill="1" applyBorder="1" applyAlignment="1">
      <alignment horizontal="right" vertical="center"/>
    </xf>
    <xf numFmtId="0" fontId="23" fillId="0" borderId="11" xfId="0" applyFont="1" applyFill="1" applyBorder="1" applyAlignment="1" applyProtection="1">
      <alignment horizontal="left" vertical="center"/>
      <protection locked="0"/>
    </xf>
    <xf numFmtId="0" fontId="23" fillId="0" borderId="14" xfId="0" applyFont="1" applyFill="1" applyBorder="1" applyAlignment="1" applyProtection="1">
      <alignment horizontal="left" vertical="center"/>
      <protection locked="0"/>
    </xf>
    <xf numFmtId="0" fontId="4" fillId="0" borderId="39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/>
    </xf>
    <xf numFmtId="0" fontId="4" fillId="0" borderId="42" xfId="0" applyNumberFormat="1" applyFont="1" applyFill="1" applyBorder="1" applyAlignment="1">
      <alignment horizontal="center" vertical="center"/>
    </xf>
    <xf numFmtId="0" fontId="4" fillId="0" borderId="43" xfId="0" applyNumberFormat="1" applyFont="1" applyFill="1" applyBorder="1" applyAlignment="1">
      <alignment horizontal="center" vertical="center"/>
    </xf>
    <xf numFmtId="0" fontId="4" fillId="0" borderId="44" xfId="0" applyNumberFormat="1" applyFont="1" applyFill="1" applyBorder="1" applyAlignment="1">
      <alignment horizontal="center" vertical="center"/>
    </xf>
    <xf numFmtId="0" fontId="4" fillId="0" borderId="45" xfId="0" applyNumberFormat="1" applyFont="1" applyFill="1" applyBorder="1" applyAlignment="1">
      <alignment horizontal="center" vertical="center"/>
    </xf>
    <xf numFmtId="0" fontId="13" fillId="9" borderId="39" xfId="0" applyFont="1" applyFill="1" applyBorder="1" applyAlignment="1">
      <alignment horizontal="center" vertical="center"/>
    </xf>
    <xf numFmtId="0" fontId="13" fillId="9" borderId="4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left" vertical="top"/>
    </xf>
    <xf numFmtId="0" fontId="15" fillId="2" borderId="23" xfId="0" applyFont="1" applyFill="1" applyBorder="1" applyAlignment="1">
      <alignment horizontal="left" vertical="top"/>
    </xf>
    <xf numFmtId="0" fontId="15" fillId="2" borderId="17" xfId="0" applyFont="1" applyFill="1" applyBorder="1" applyAlignment="1">
      <alignment horizontal="left" vertical="top" wrapText="1"/>
    </xf>
    <xf numFmtId="0" fontId="15" fillId="2" borderId="18" xfId="0" applyFont="1" applyFill="1" applyBorder="1" applyAlignment="1">
      <alignment horizontal="left" vertical="top" wrapText="1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8" borderId="39" xfId="0" applyFont="1" applyFill="1" applyBorder="1" applyAlignment="1">
      <alignment horizontal="center" vertical="center"/>
    </xf>
    <xf numFmtId="0" fontId="13" fillId="8" borderId="41" xfId="0" applyFont="1" applyFill="1" applyBorder="1" applyAlignment="1">
      <alignment horizontal="center" vertical="center"/>
    </xf>
    <xf numFmtId="0" fontId="13" fillId="7" borderId="39" xfId="0" applyFont="1" applyFill="1" applyBorder="1" applyAlignment="1">
      <alignment horizontal="center" vertical="center"/>
    </xf>
    <xf numFmtId="0" fontId="13" fillId="7" borderId="41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0" fontId="13" fillId="5" borderId="39" xfId="0" applyFont="1" applyFill="1" applyBorder="1" applyAlignment="1">
      <alignment horizontal="center" vertical="center"/>
    </xf>
    <xf numFmtId="0" fontId="13" fillId="5" borderId="41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left"/>
    </xf>
    <xf numFmtId="0" fontId="20" fillId="0" borderId="9" xfId="0" applyFont="1" applyBorder="1" applyAlignment="1">
      <alignment horizontal="left"/>
    </xf>
  </cellXfs>
  <cellStyles count="1">
    <cellStyle name="標準" xfId="0" builtinId="0"/>
  </cellStyles>
  <dxfs count="6"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1C2A5"/>
      <color rgb="FFF2D98F"/>
      <color rgb="FFEBCCDE"/>
      <color rgb="FFCECAE3"/>
      <color rgb="FFBFDEF6"/>
      <color rgb="FFDAE49A"/>
      <color rgb="FFCBD8EE"/>
      <color rgb="FFE5EDC5"/>
      <color rgb="FFCFCBE4"/>
      <color rgb="FFD0E6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3464</xdr:colOff>
      <xdr:row>83</xdr:row>
      <xdr:rowOff>128266</xdr:rowOff>
    </xdr:from>
    <xdr:to>
      <xdr:col>13</xdr:col>
      <xdr:colOff>0</xdr:colOff>
      <xdr:row>87</xdr:row>
      <xdr:rowOff>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30EDF91D-8811-45B1-9A4F-2B687389483E}"/>
            </a:ext>
          </a:extLst>
        </xdr:cNvPr>
        <xdr:cNvGrpSpPr/>
      </xdr:nvGrpSpPr>
      <xdr:grpSpPr>
        <a:xfrm>
          <a:off x="278631" y="12531933"/>
          <a:ext cx="19819119" cy="422067"/>
          <a:chOff x="288307" y="9114726"/>
          <a:chExt cx="19882619" cy="422067"/>
        </a:xfrm>
      </xdr:grpSpPr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8FC616A6-145C-403D-BA55-2E46D50739A4}"/>
              </a:ext>
            </a:extLst>
          </xdr:cNvPr>
          <xdr:cNvSpPr txBox="1"/>
        </xdr:nvSpPr>
        <xdr:spPr>
          <a:xfrm>
            <a:off x="1906700" y="9348754"/>
            <a:ext cx="7148400" cy="1880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>
            <a:no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900">
                <a:latin typeface="+mn-ea"/>
                <a:ea typeface="+mn-ea"/>
              </a:rPr>
              <a:t>© 2021-2022 Alnylam Japan K.K. All rights reserved.</a:t>
            </a:r>
            <a:r>
              <a:rPr kumimoji="1" lang="ja-JP" altLang="en-US" sz="900">
                <a:latin typeface="+mn-ea"/>
                <a:ea typeface="+mn-ea"/>
              </a:rPr>
              <a:t>　　</a:t>
            </a:r>
            <a:r>
              <a:rPr kumimoji="1" lang="en-US" altLang="ja-JP" sz="9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ONP-JPN-00316-062022</a:t>
            </a:r>
            <a:endParaRPr lang="ja-JP" altLang="ja-JP" sz="900">
              <a:effectLst/>
              <a:latin typeface="+mn-ea"/>
              <a:ea typeface="+mn-ea"/>
            </a:endParaRPr>
          </a:p>
        </xdr:txBody>
      </xdr:sp>
      <xdr:pic>
        <xdr:nvPicPr>
          <xdr:cNvPr id="10" name="図 9">
            <a:extLst>
              <a:ext uri="{FF2B5EF4-FFF2-40B4-BE49-F238E27FC236}">
                <a16:creationId xmlns:a16="http://schemas.microsoft.com/office/drawing/2014/main" id="{FEEA5CEC-E61B-46F6-A8AD-98F146A4CC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8307" y="9114726"/>
            <a:ext cx="1409075" cy="374091"/>
          </a:xfrm>
          <a:prstGeom prst="rect">
            <a:avLst/>
          </a:prstGeom>
        </xdr:spPr>
      </xdr:pic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1466EF41-2ADB-4F29-8169-E10D0EBD4B67}"/>
              </a:ext>
            </a:extLst>
          </xdr:cNvPr>
          <xdr:cNvSpPr txBox="1"/>
        </xdr:nvSpPr>
        <xdr:spPr>
          <a:xfrm>
            <a:off x="17029926" y="9348754"/>
            <a:ext cx="3141000" cy="1880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>
            <a:noAutofit/>
          </a:bodyPr>
          <a:lstStyle/>
          <a:p>
            <a:pPr algn="r"/>
            <a:r>
              <a:rPr kumimoji="1" lang="en-US" altLang="ja-JP" sz="9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2022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年</a:t>
            </a:r>
            <a:r>
              <a:rPr kumimoji="1" lang="en-US" altLang="ja-JP" sz="9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6</a:t>
            </a:r>
            <a:r>
              <a:rPr kumimoji="1" lang="ja-JP" altLang="ja-JP" sz="9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月作成</a:t>
            </a:r>
            <a:endParaRPr lang="ja-JP" altLang="ja-JP" sz="900">
              <a:effectLst/>
              <a:latin typeface="+mn-ea"/>
              <a:ea typeface="+mn-ea"/>
            </a:endParaRPr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2D8DF-1C71-447A-A7B0-D8E28E6EE979}">
  <sheetPr>
    <pageSetUpPr fitToPage="1"/>
  </sheetPr>
  <dimension ref="A1:P83"/>
  <sheetViews>
    <sheetView showGridLines="0" tabSelected="1" zoomScale="60" zoomScaleNormal="60" workbookViewId="0">
      <selection activeCell="H13" sqref="H13:H16"/>
    </sheetView>
  </sheetViews>
  <sheetFormatPr defaultRowHeight="11" customHeight="1" x14ac:dyDescent="0.55000000000000004"/>
  <cols>
    <col min="1" max="1" width="3.58203125" style="2" customWidth="1"/>
    <col min="2" max="2" width="7.1640625" style="1" customWidth="1"/>
    <col min="3" max="3" width="54.33203125" style="34" customWidth="1"/>
    <col min="4" max="4" width="62.6640625" style="34" customWidth="1"/>
    <col min="5" max="5" width="6.6640625" style="34" bestFit="1" customWidth="1"/>
    <col min="6" max="6" width="6.58203125" style="37" customWidth="1"/>
    <col min="7" max="7" width="5.33203125" style="34" customWidth="1"/>
    <col min="8" max="8" width="61.1640625" customWidth="1"/>
    <col min="9" max="9" width="1.1640625" style="6" hidden="1" customWidth="1"/>
    <col min="10" max="10" width="6.33203125" customWidth="1"/>
    <col min="11" max="11" width="32.9140625" customWidth="1"/>
    <col min="12" max="12" width="15.08203125" customWidth="1"/>
    <col min="13" max="13" width="1.9140625" style="38" customWidth="1"/>
    <col min="14" max="14" width="3.58203125" customWidth="1"/>
    <col min="15" max="15" width="10.58203125" hidden="1" customWidth="1"/>
    <col min="16" max="16" width="11.58203125" hidden="1" customWidth="1"/>
  </cols>
  <sheetData>
    <row r="1" spans="2:16" s="2" customFormat="1" ht="16.5" customHeight="1" x14ac:dyDescent="0.55000000000000004">
      <c r="B1" s="1"/>
      <c r="C1" s="34"/>
      <c r="D1" s="34"/>
      <c r="E1" s="34"/>
      <c r="F1" s="37"/>
      <c r="G1" s="34"/>
      <c r="I1" s="6"/>
      <c r="M1" s="38"/>
    </row>
    <row r="2" spans="2:16" s="34" customFormat="1" ht="18" customHeight="1" x14ac:dyDescent="0.55000000000000004">
      <c r="B2" s="54" t="s">
        <v>77</v>
      </c>
      <c r="C2" s="54"/>
      <c r="D2" s="54"/>
      <c r="E2" s="54"/>
      <c r="F2" s="54"/>
    </row>
    <row r="3" spans="2:16" s="34" customFormat="1" ht="33" customHeight="1" x14ac:dyDescent="0.55000000000000004">
      <c r="B3" s="47" t="s">
        <v>75</v>
      </c>
      <c r="C3" s="46"/>
      <c r="D3" s="39"/>
      <c r="E3" s="97" t="s">
        <v>76</v>
      </c>
      <c r="F3" s="98"/>
      <c r="G3" s="98"/>
      <c r="H3" s="98"/>
      <c r="I3" s="98"/>
      <c r="J3" s="98"/>
      <c r="K3" s="98"/>
      <c r="L3" s="98"/>
      <c r="M3" s="98"/>
    </row>
    <row r="4" spans="2:16" s="34" customFormat="1" ht="23.4" customHeight="1" x14ac:dyDescent="0.55000000000000004">
      <c r="J4" s="99" t="s">
        <v>87</v>
      </c>
      <c r="K4" s="99"/>
      <c r="L4" s="99"/>
      <c r="M4" s="99"/>
    </row>
    <row r="5" spans="2:16" s="34" customFormat="1" ht="11" customHeight="1" x14ac:dyDescent="0.55000000000000004"/>
    <row r="6" spans="2:16" s="34" customFormat="1" ht="20" customHeight="1" x14ac:dyDescent="0.55000000000000004">
      <c r="B6" s="49" t="s">
        <v>59</v>
      </c>
      <c r="C6" s="210" t="s">
        <v>84</v>
      </c>
      <c r="D6" s="210"/>
      <c r="E6" s="210"/>
      <c r="F6" s="210"/>
      <c r="G6" s="210"/>
      <c r="H6" s="210"/>
      <c r="I6" s="210"/>
      <c r="J6" s="210"/>
      <c r="K6" s="210"/>
      <c r="L6" s="210"/>
      <c r="M6" s="211"/>
    </row>
    <row r="7" spans="2:16" s="34" customFormat="1" ht="37" customHeight="1" x14ac:dyDescent="0.55000000000000004">
      <c r="B7" s="50" t="s">
        <v>60</v>
      </c>
      <c r="C7" s="212" t="s">
        <v>85</v>
      </c>
      <c r="D7" s="212"/>
      <c r="E7" s="212"/>
      <c r="F7" s="212"/>
      <c r="G7" s="212"/>
      <c r="H7" s="212"/>
      <c r="I7" s="212"/>
      <c r="J7" s="212"/>
      <c r="K7" s="212"/>
      <c r="L7" s="212"/>
      <c r="M7" s="213"/>
    </row>
    <row r="8" spans="2:16" s="2" customFormat="1" ht="11" customHeight="1" x14ac:dyDescent="0.55000000000000004">
      <c r="B8" s="1"/>
      <c r="C8" s="34"/>
      <c r="D8" s="34"/>
      <c r="E8" s="34"/>
      <c r="F8" s="37"/>
      <c r="G8" s="34"/>
      <c r="I8" s="6"/>
      <c r="M8" s="38"/>
    </row>
    <row r="9" spans="2:16" s="2" customFormat="1" ht="11" customHeight="1" x14ac:dyDescent="0.55000000000000004">
      <c r="B9" s="43" t="s">
        <v>66</v>
      </c>
      <c r="C9" s="34"/>
      <c r="D9" s="34"/>
      <c r="E9" s="34"/>
      <c r="F9" s="37"/>
      <c r="G9" s="34"/>
      <c r="I9" s="6"/>
      <c r="M9" s="38"/>
    </row>
    <row r="10" spans="2:16" s="2" customFormat="1" ht="5" customHeight="1" thickBot="1" x14ac:dyDescent="0.6">
      <c r="B10" s="40"/>
      <c r="C10" s="34"/>
      <c r="D10" s="34"/>
      <c r="E10" s="34"/>
      <c r="F10" s="37"/>
      <c r="G10" s="34"/>
      <c r="I10" s="6"/>
      <c r="M10" s="38"/>
    </row>
    <row r="11" spans="2:16" s="2" customFormat="1" ht="11" customHeight="1" thickBot="1" x14ac:dyDescent="0.6">
      <c r="B11" s="55" t="s">
        <v>62</v>
      </c>
      <c r="C11" s="56"/>
      <c r="D11" s="56"/>
      <c r="E11" s="56"/>
      <c r="F11" s="56"/>
      <c r="G11" s="56"/>
      <c r="H11" s="59" t="s">
        <v>63</v>
      </c>
      <c r="I11" s="61" t="s">
        <v>64</v>
      </c>
      <c r="M11" s="38"/>
      <c r="N11"/>
      <c r="O11"/>
      <c r="P11"/>
    </row>
    <row r="12" spans="2:16" s="2" customFormat="1" ht="11" customHeight="1" thickBot="1" x14ac:dyDescent="0.6">
      <c r="B12" s="57"/>
      <c r="C12" s="58"/>
      <c r="D12" s="58"/>
      <c r="E12" s="58"/>
      <c r="F12" s="58"/>
      <c r="G12" s="58"/>
      <c r="H12" s="60"/>
      <c r="I12" s="62"/>
      <c r="K12" s="226" t="s">
        <v>51</v>
      </c>
      <c r="L12" s="217">
        <f>ROUNDUP(P16,0)</f>
        <v>0</v>
      </c>
      <c r="M12" s="45"/>
    </row>
    <row r="13" spans="2:16" ht="11" customHeight="1" thickBot="1" x14ac:dyDescent="0.6">
      <c r="B13" s="80">
        <v>1</v>
      </c>
      <c r="C13" s="74" t="s">
        <v>78</v>
      </c>
      <c r="D13" s="75"/>
      <c r="E13" s="75"/>
      <c r="F13" s="75"/>
      <c r="G13" s="76"/>
      <c r="H13" s="96"/>
      <c r="I13" s="202">
        <f>IFERROR(VLOOKUP(H13,Sheet2!$B$1:$C$2,2,FALSE),0)</f>
        <v>0</v>
      </c>
      <c r="K13" s="226"/>
      <c r="L13" s="218"/>
      <c r="M13" s="45" t="s">
        <v>50</v>
      </c>
      <c r="N13" s="2"/>
      <c r="O13" s="2" t="s">
        <v>57</v>
      </c>
      <c r="P13" s="2" t="s">
        <v>58</v>
      </c>
    </row>
    <row r="14" spans="2:16" s="2" customFormat="1" ht="11" customHeight="1" thickBot="1" x14ac:dyDescent="0.6">
      <c r="B14" s="80"/>
      <c r="C14" s="74"/>
      <c r="D14" s="75"/>
      <c r="E14" s="75"/>
      <c r="F14" s="75"/>
      <c r="G14" s="76"/>
      <c r="H14" s="96"/>
      <c r="I14" s="203"/>
      <c r="K14" s="51"/>
      <c r="M14" s="45"/>
    </row>
    <row r="15" spans="2:16" s="2" customFormat="1" ht="11" customHeight="1" x14ac:dyDescent="0.55000000000000004">
      <c r="B15" s="80"/>
      <c r="C15" s="74"/>
      <c r="D15" s="75"/>
      <c r="E15" s="75"/>
      <c r="F15" s="75"/>
      <c r="G15" s="76"/>
      <c r="H15" s="96"/>
      <c r="I15" s="203"/>
      <c r="K15" s="226" t="s">
        <v>52</v>
      </c>
      <c r="L15" s="219">
        <f>ROUNDUP(P19,0)</f>
        <v>0</v>
      </c>
      <c r="M15" s="45"/>
      <c r="N15"/>
      <c r="O15"/>
      <c r="P15"/>
    </row>
    <row r="16" spans="2:16" s="2" customFormat="1" ht="11" customHeight="1" thickBot="1" x14ac:dyDescent="0.6">
      <c r="B16" s="81"/>
      <c r="C16" s="77"/>
      <c r="D16" s="78"/>
      <c r="E16" s="78"/>
      <c r="F16" s="78"/>
      <c r="G16" s="79"/>
      <c r="H16" s="83"/>
      <c r="I16" s="204"/>
      <c r="K16" s="226"/>
      <c r="L16" s="220"/>
      <c r="M16" s="45" t="s">
        <v>50</v>
      </c>
      <c r="O16" s="2">
        <f>IF(H13="はい",SUM(I13:I22),I13)</f>
        <v>0</v>
      </c>
      <c r="P16" s="2">
        <f>O16*4</f>
        <v>0</v>
      </c>
    </row>
    <row r="17" spans="2:16" ht="11" customHeight="1" thickBot="1" x14ac:dyDescent="0.6">
      <c r="B17" s="84">
        <v>2</v>
      </c>
      <c r="C17" s="65" t="s">
        <v>65</v>
      </c>
      <c r="D17" s="66"/>
      <c r="E17" s="66"/>
      <c r="F17" s="66"/>
      <c r="G17" s="67"/>
      <c r="H17" s="82"/>
      <c r="I17" s="63">
        <f>IFERROR(VLOOKUP(H17,Sheet2!$B$3:$C$6,2,),0)</f>
        <v>0</v>
      </c>
      <c r="K17" s="51"/>
      <c r="M17" s="45"/>
      <c r="N17" s="2"/>
      <c r="O17" s="2"/>
      <c r="P17" s="2"/>
    </row>
    <row r="18" spans="2:16" s="2" customFormat="1" ht="11" customHeight="1" x14ac:dyDescent="0.55000000000000004">
      <c r="B18" s="86"/>
      <c r="C18" s="71"/>
      <c r="D18" s="72"/>
      <c r="E18" s="72"/>
      <c r="F18" s="72"/>
      <c r="G18" s="73"/>
      <c r="H18" s="83"/>
      <c r="I18" s="64"/>
      <c r="K18" s="226" t="s">
        <v>53</v>
      </c>
      <c r="L18" s="221">
        <f>ROUNDUP(P22,0)</f>
        <v>0</v>
      </c>
      <c r="M18" s="45"/>
    </row>
    <row r="19" spans="2:16" s="2" customFormat="1" ht="11" customHeight="1" thickBot="1" x14ac:dyDescent="0.6">
      <c r="B19" s="84">
        <v>3</v>
      </c>
      <c r="C19" s="65" t="s">
        <v>39</v>
      </c>
      <c r="D19" s="66"/>
      <c r="E19" s="66"/>
      <c r="F19" s="66"/>
      <c r="G19" s="67"/>
      <c r="H19" s="82"/>
      <c r="I19" s="63">
        <f>IFERROR(VLOOKUP(H19,Sheet2!$B$7:$C$9,2,FALSE),0)</f>
        <v>0</v>
      </c>
      <c r="K19" s="226"/>
      <c r="L19" s="222"/>
      <c r="M19" s="45" t="s">
        <v>50</v>
      </c>
      <c r="N19"/>
      <c r="O19">
        <f>IF(H23="はい",SUM(I23:I30),I23)</f>
        <v>0</v>
      </c>
      <c r="P19">
        <f>O19*0.83333333</f>
        <v>0</v>
      </c>
    </row>
    <row r="20" spans="2:16" s="2" customFormat="1" ht="11" customHeight="1" thickBot="1" x14ac:dyDescent="0.6">
      <c r="B20" s="86"/>
      <c r="C20" s="71"/>
      <c r="D20" s="72"/>
      <c r="E20" s="72"/>
      <c r="F20" s="72"/>
      <c r="G20" s="73"/>
      <c r="H20" s="83"/>
      <c r="I20" s="64"/>
      <c r="K20" s="51"/>
      <c r="M20" s="45"/>
    </row>
    <row r="21" spans="2:16" ht="11" customHeight="1" x14ac:dyDescent="0.55000000000000004">
      <c r="B21" s="84">
        <v>4</v>
      </c>
      <c r="C21" s="65" t="s">
        <v>40</v>
      </c>
      <c r="D21" s="66"/>
      <c r="E21" s="66"/>
      <c r="F21" s="66"/>
      <c r="G21" s="67"/>
      <c r="H21" s="82"/>
      <c r="I21" s="63">
        <f>IFERROR(VLOOKUP(H21,Sheet2!$B$10:$C$16,2,FALSE),0)</f>
        <v>0</v>
      </c>
      <c r="K21" s="226" t="s">
        <v>54</v>
      </c>
      <c r="L21" s="223">
        <f>ROUNDUP(P25,0)</f>
        <v>0</v>
      </c>
      <c r="M21" s="45"/>
    </row>
    <row r="22" spans="2:16" s="2" customFormat="1" ht="11" customHeight="1" thickBot="1" x14ac:dyDescent="0.6">
      <c r="B22" s="85"/>
      <c r="C22" s="68"/>
      <c r="D22" s="69"/>
      <c r="E22" s="69"/>
      <c r="F22" s="69"/>
      <c r="G22" s="70"/>
      <c r="H22" s="113"/>
      <c r="I22" s="111"/>
      <c r="K22" s="226"/>
      <c r="L22" s="224"/>
      <c r="M22" s="45" t="s">
        <v>50</v>
      </c>
      <c r="O22" s="2">
        <f>SUM(I31:I38)</f>
        <v>0</v>
      </c>
      <c r="P22" s="2">
        <f>O22*2.1428571</f>
        <v>0</v>
      </c>
    </row>
    <row r="23" spans="2:16" ht="11" customHeight="1" thickBot="1" x14ac:dyDescent="0.6">
      <c r="B23" s="139">
        <v>5</v>
      </c>
      <c r="C23" s="87" t="s">
        <v>79</v>
      </c>
      <c r="D23" s="88"/>
      <c r="E23" s="88"/>
      <c r="F23" s="88"/>
      <c r="G23" s="89"/>
      <c r="H23" s="126"/>
      <c r="I23" s="112">
        <f>IFERROR(VLOOKUP(H23,Sheet2!$B$1:$C$2,2,FALSE),0)</f>
        <v>0</v>
      </c>
      <c r="K23" s="51"/>
      <c r="M23" s="45"/>
    </row>
    <row r="24" spans="2:16" s="2" customFormat="1" ht="11" customHeight="1" x14ac:dyDescent="0.55000000000000004">
      <c r="B24" s="140"/>
      <c r="C24" s="90"/>
      <c r="D24" s="91"/>
      <c r="E24" s="91"/>
      <c r="F24" s="91"/>
      <c r="G24" s="92"/>
      <c r="H24" s="83"/>
      <c r="I24" s="64"/>
      <c r="K24" s="226" t="s">
        <v>55</v>
      </c>
      <c r="L24" s="100">
        <f>ROUNDUP(P28,0)</f>
        <v>0</v>
      </c>
      <c r="M24" s="45"/>
    </row>
    <row r="25" spans="2:16" ht="11" customHeight="1" thickBot="1" x14ac:dyDescent="0.6">
      <c r="B25" s="137">
        <v>6</v>
      </c>
      <c r="C25" s="93" t="s">
        <v>0</v>
      </c>
      <c r="D25" s="93" t="s">
        <v>1</v>
      </c>
      <c r="E25" s="94"/>
      <c r="F25" s="94"/>
      <c r="G25" s="95"/>
      <c r="H25" s="82"/>
      <c r="I25" s="63">
        <f>IFERROR(VLOOKUP(H25,Sheet2!$B$1:$C$2,2,FALSE),0)</f>
        <v>0</v>
      </c>
      <c r="K25" s="226"/>
      <c r="L25" s="101"/>
      <c r="M25" s="45" t="s">
        <v>50</v>
      </c>
      <c r="O25">
        <f>SUM(I39:I46)+IF(H47="はい",SUM(I47:I54),I47)+IF(H55="はい",SUM(I55:I62),I55)</f>
        <v>0</v>
      </c>
      <c r="P25">
        <f>O25*0.8928571</f>
        <v>0</v>
      </c>
    </row>
    <row r="26" spans="2:16" s="2" customFormat="1" ht="11" customHeight="1" thickBot="1" x14ac:dyDescent="0.6">
      <c r="B26" s="141"/>
      <c r="C26" s="129"/>
      <c r="D26" s="90"/>
      <c r="E26" s="91"/>
      <c r="F26" s="91"/>
      <c r="G26" s="92"/>
      <c r="H26" s="83"/>
      <c r="I26" s="64"/>
      <c r="K26" s="51"/>
      <c r="M26" s="45"/>
    </row>
    <row r="27" spans="2:16" ht="11" customHeight="1" x14ac:dyDescent="0.55000000000000004">
      <c r="B27" s="141"/>
      <c r="C27" s="129"/>
      <c r="D27" s="93" t="s">
        <v>2</v>
      </c>
      <c r="E27" s="94"/>
      <c r="F27" s="94"/>
      <c r="G27" s="95"/>
      <c r="H27" s="82"/>
      <c r="I27" s="63">
        <f>IFERROR(VLOOKUP(H27,Sheet2!$B$1:$C$2,2,FALSE),0)</f>
        <v>0</v>
      </c>
      <c r="K27" s="226" t="s">
        <v>56</v>
      </c>
      <c r="L27" s="208">
        <f>ROUNDUP(P31,0)</f>
        <v>0</v>
      </c>
      <c r="M27" s="45"/>
    </row>
    <row r="28" spans="2:16" s="2" customFormat="1" ht="11" customHeight="1" thickBot="1" x14ac:dyDescent="0.6">
      <c r="B28" s="142"/>
      <c r="C28" s="90"/>
      <c r="D28" s="90"/>
      <c r="E28" s="91"/>
      <c r="F28" s="91"/>
      <c r="G28" s="92"/>
      <c r="H28" s="83"/>
      <c r="I28" s="64"/>
      <c r="K28" s="226"/>
      <c r="L28" s="209"/>
      <c r="M28" s="45" t="s">
        <v>50</v>
      </c>
      <c r="O28" s="2">
        <f>SUM(I63:I68)</f>
        <v>0</v>
      </c>
      <c r="P28" s="2">
        <f>O28*1.1111111</f>
        <v>0</v>
      </c>
    </row>
    <row r="29" spans="2:16" ht="11" customHeight="1" thickBot="1" x14ac:dyDescent="0.6">
      <c r="B29" s="137">
        <v>7</v>
      </c>
      <c r="C29" s="93" t="s">
        <v>41</v>
      </c>
      <c r="D29" s="94"/>
      <c r="E29" s="94"/>
      <c r="F29" s="94"/>
      <c r="G29" s="95"/>
      <c r="H29" s="82"/>
      <c r="I29" s="63">
        <f>IFERROR(VLOOKUP(H29,Sheet2!$B$10:$C$16,2,FALSE),0)</f>
        <v>0</v>
      </c>
      <c r="K29" s="51"/>
      <c r="M29" s="45"/>
    </row>
    <row r="30" spans="2:16" s="2" customFormat="1" ht="11" customHeight="1" thickBot="1" x14ac:dyDescent="0.6">
      <c r="B30" s="138"/>
      <c r="C30" s="130"/>
      <c r="D30" s="131"/>
      <c r="E30" s="131"/>
      <c r="F30" s="131"/>
      <c r="G30" s="132"/>
      <c r="H30" s="113"/>
      <c r="I30" s="111"/>
      <c r="K30" s="225" t="s">
        <v>49</v>
      </c>
      <c r="L30" s="214">
        <f>L12+L15+L18+L21+L24+L27</f>
        <v>0</v>
      </c>
      <c r="M30" s="45"/>
    </row>
    <row r="31" spans="2:16" ht="11" customHeight="1" x14ac:dyDescent="0.55000000000000004">
      <c r="B31" s="127">
        <v>8</v>
      </c>
      <c r="C31" s="123" t="s">
        <v>3</v>
      </c>
      <c r="D31" s="124"/>
      <c r="E31" s="124"/>
      <c r="F31" s="124"/>
      <c r="G31" s="125"/>
      <c r="H31" s="126"/>
      <c r="I31" s="112">
        <f>IFERROR(VLOOKUP(H31,Sheet2!$B$17:$C$21,2,FALSE),0)</f>
        <v>0</v>
      </c>
      <c r="K31" s="225"/>
      <c r="L31" s="215"/>
      <c r="M31" s="45"/>
      <c r="O31">
        <f>IF(AND(H69&lt;&gt;"",H69&lt;&gt;"一度もない"),SUM(I69:I72),I69)+IF(AND(H73&lt;&gt;"",H73&lt;&gt;"一度もない"),SUM(I73:I76),I73)+I77</f>
        <v>0</v>
      </c>
      <c r="P31">
        <f>O31*0.3333333</f>
        <v>0</v>
      </c>
    </row>
    <row r="32" spans="2:16" s="2" customFormat="1" ht="11" customHeight="1" thickBot="1" x14ac:dyDescent="0.6">
      <c r="B32" s="128"/>
      <c r="C32" s="120"/>
      <c r="D32" s="121"/>
      <c r="E32" s="121"/>
      <c r="F32" s="121"/>
      <c r="G32" s="122"/>
      <c r="H32" s="83"/>
      <c r="I32" s="64"/>
      <c r="K32" s="225"/>
      <c r="L32" s="216"/>
      <c r="M32" s="45" t="s">
        <v>50</v>
      </c>
    </row>
    <row r="33" spans="2:13" ht="11" customHeight="1" x14ac:dyDescent="0.55000000000000004">
      <c r="B33" s="147">
        <v>9</v>
      </c>
      <c r="C33" s="114" t="s">
        <v>42</v>
      </c>
      <c r="D33" s="115"/>
      <c r="E33" s="115"/>
      <c r="F33" s="115"/>
      <c r="G33" s="116"/>
      <c r="H33" s="82"/>
      <c r="I33" s="63">
        <f>IFERROR(VLOOKUP(H33,Sheet2!$B$1:$C$2,2,FALSE),0)</f>
        <v>0</v>
      </c>
      <c r="K33" s="44"/>
    </row>
    <row r="34" spans="2:13" s="2" customFormat="1" ht="11" customHeight="1" x14ac:dyDescent="0.55000000000000004">
      <c r="B34" s="149"/>
      <c r="C34" s="120"/>
      <c r="D34" s="121"/>
      <c r="E34" s="121"/>
      <c r="F34" s="121"/>
      <c r="G34" s="122"/>
      <c r="H34" s="83"/>
      <c r="I34" s="64"/>
      <c r="M34" s="38"/>
    </row>
    <row r="35" spans="2:13" ht="11" customHeight="1" x14ac:dyDescent="0.55000000000000004">
      <c r="B35" s="147">
        <v>10</v>
      </c>
      <c r="C35" s="114" t="s">
        <v>43</v>
      </c>
      <c r="D35" s="115"/>
      <c r="E35" s="115"/>
      <c r="F35" s="115"/>
      <c r="G35" s="116"/>
      <c r="H35" s="82"/>
      <c r="I35" s="63">
        <f>IFERROR(VLOOKUP(H35,Sheet2!$B$1:$C$2,2,FALSE),0)</f>
        <v>0</v>
      </c>
    </row>
    <row r="36" spans="2:13" s="2" customFormat="1" ht="11" customHeight="1" x14ac:dyDescent="0.55000000000000004">
      <c r="B36" s="149"/>
      <c r="C36" s="120"/>
      <c r="D36" s="121"/>
      <c r="E36" s="121"/>
      <c r="F36" s="121"/>
      <c r="G36" s="122"/>
      <c r="H36" s="83"/>
      <c r="I36" s="64"/>
      <c r="M36" s="38"/>
    </row>
    <row r="37" spans="2:13" ht="11" customHeight="1" x14ac:dyDescent="0.55000000000000004">
      <c r="B37" s="147">
        <v>11</v>
      </c>
      <c r="C37" s="114" t="s">
        <v>44</v>
      </c>
      <c r="D37" s="115"/>
      <c r="E37" s="115"/>
      <c r="F37" s="115"/>
      <c r="G37" s="116"/>
      <c r="H37" s="82"/>
      <c r="I37" s="63">
        <f>IFERROR(VLOOKUP(H37,Sheet2!$B$10:$C$16,2,FALSE),0)</f>
        <v>0</v>
      </c>
    </row>
    <row r="38" spans="2:13" s="2" customFormat="1" ht="11" customHeight="1" thickBot="1" x14ac:dyDescent="0.6">
      <c r="B38" s="148"/>
      <c r="C38" s="117"/>
      <c r="D38" s="118"/>
      <c r="E38" s="118"/>
      <c r="F38" s="118"/>
      <c r="G38" s="119"/>
      <c r="H38" s="113"/>
      <c r="I38" s="111"/>
      <c r="M38" s="38"/>
    </row>
    <row r="39" spans="2:13" ht="11" customHeight="1" x14ac:dyDescent="0.55000000000000004">
      <c r="B39" s="133">
        <v>12</v>
      </c>
      <c r="C39" s="108" t="s">
        <v>74</v>
      </c>
      <c r="D39" s="109"/>
      <c r="E39" s="109"/>
      <c r="F39" s="109"/>
      <c r="G39" s="110"/>
      <c r="H39" s="126"/>
      <c r="I39" s="112">
        <f>IFERROR(VLOOKUP(H39,Sheet2!$B$22:$C$26,2,FALSE),0)</f>
        <v>0</v>
      </c>
    </row>
    <row r="40" spans="2:13" s="2" customFormat="1" ht="11" customHeight="1" x14ac:dyDescent="0.55000000000000004">
      <c r="B40" s="134"/>
      <c r="C40" s="105"/>
      <c r="D40" s="106"/>
      <c r="E40" s="106"/>
      <c r="F40" s="106"/>
      <c r="G40" s="107"/>
      <c r="H40" s="83"/>
      <c r="I40" s="64"/>
      <c r="M40" s="38"/>
    </row>
    <row r="41" spans="2:13" ht="11" customHeight="1" x14ac:dyDescent="0.55000000000000004">
      <c r="B41" s="135">
        <v>13</v>
      </c>
      <c r="C41" s="102" t="s">
        <v>4</v>
      </c>
      <c r="D41" s="103"/>
      <c r="E41" s="103"/>
      <c r="F41" s="103"/>
      <c r="G41" s="104"/>
      <c r="H41" s="82"/>
      <c r="I41" s="63">
        <f>IFERROR(VLOOKUP(H41,Sheet2!$B$27:$C$30,2,FALSE),0)</f>
        <v>0</v>
      </c>
    </row>
    <row r="42" spans="2:13" s="2" customFormat="1" ht="11" customHeight="1" x14ac:dyDescent="0.55000000000000004">
      <c r="B42" s="136"/>
      <c r="C42" s="105"/>
      <c r="D42" s="106"/>
      <c r="E42" s="106"/>
      <c r="F42" s="106"/>
      <c r="G42" s="107"/>
      <c r="H42" s="83"/>
      <c r="I42" s="64"/>
      <c r="M42" s="38"/>
    </row>
    <row r="43" spans="2:13" ht="11" customHeight="1" x14ac:dyDescent="0.55000000000000004">
      <c r="B43" s="135">
        <v>14</v>
      </c>
      <c r="C43" s="102" t="s">
        <v>5</v>
      </c>
      <c r="D43" s="103"/>
      <c r="E43" s="103"/>
      <c r="F43" s="103"/>
      <c r="G43" s="104"/>
      <c r="H43" s="82"/>
      <c r="I43" s="63">
        <f>IFERROR(VLOOKUP(H43,Sheet2!$B$27:$C$30,2,FALSE),0)</f>
        <v>0</v>
      </c>
    </row>
    <row r="44" spans="2:13" s="2" customFormat="1" ht="11" customHeight="1" x14ac:dyDescent="0.55000000000000004">
      <c r="B44" s="136"/>
      <c r="C44" s="105"/>
      <c r="D44" s="106"/>
      <c r="E44" s="106"/>
      <c r="F44" s="106"/>
      <c r="G44" s="107"/>
      <c r="H44" s="83"/>
      <c r="I44" s="64"/>
      <c r="M44" s="38"/>
    </row>
    <row r="45" spans="2:13" ht="11" customHeight="1" x14ac:dyDescent="0.55000000000000004">
      <c r="B45" s="135">
        <v>15</v>
      </c>
      <c r="C45" s="102" t="s">
        <v>73</v>
      </c>
      <c r="D45" s="103"/>
      <c r="E45" s="103"/>
      <c r="F45" s="103"/>
      <c r="G45" s="104"/>
      <c r="H45" s="82"/>
      <c r="I45" s="63">
        <f>IFERROR(VLOOKUP(H45,Sheet2!$B$27:$C$30,2,FALSE),0)</f>
        <v>0</v>
      </c>
    </row>
    <row r="46" spans="2:13" s="2" customFormat="1" ht="11" customHeight="1" x14ac:dyDescent="0.55000000000000004">
      <c r="B46" s="136"/>
      <c r="C46" s="105"/>
      <c r="D46" s="106"/>
      <c r="E46" s="106"/>
      <c r="F46" s="106"/>
      <c r="G46" s="107"/>
      <c r="H46" s="83"/>
      <c r="I46" s="64"/>
      <c r="M46" s="38"/>
    </row>
    <row r="47" spans="2:13" ht="11" customHeight="1" x14ac:dyDescent="0.55000000000000004">
      <c r="B47" s="135">
        <v>16</v>
      </c>
      <c r="C47" s="102" t="s">
        <v>80</v>
      </c>
      <c r="D47" s="103"/>
      <c r="E47" s="103"/>
      <c r="F47" s="103"/>
      <c r="G47" s="104"/>
      <c r="H47" s="82"/>
      <c r="I47" s="63">
        <f>IFERROR(VLOOKUP(H47,Sheet2!$B$1:$C$2,2,FALSE),0)</f>
        <v>0</v>
      </c>
    </row>
    <row r="48" spans="2:13" s="2" customFormat="1" ht="11" customHeight="1" x14ac:dyDescent="0.55000000000000004">
      <c r="B48" s="136"/>
      <c r="C48" s="105"/>
      <c r="D48" s="106"/>
      <c r="E48" s="106"/>
      <c r="F48" s="106"/>
      <c r="G48" s="107"/>
      <c r="H48" s="83"/>
      <c r="I48" s="64"/>
      <c r="M48" s="38"/>
    </row>
    <row r="49" spans="2:13" ht="11" customHeight="1" x14ac:dyDescent="0.55000000000000004">
      <c r="B49" s="135">
        <v>17</v>
      </c>
      <c r="C49" s="102" t="s">
        <v>71</v>
      </c>
      <c r="D49" s="103"/>
      <c r="E49" s="145" t="s">
        <v>47</v>
      </c>
      <c r="F49" s="143"/>
      <c r="G49" s="104" t="s">
        <v>48</v>
      </c>
      <c r="H49" s="82"/>
      <c r="I49" s="63">
        <f>IFERROR(VLOOKUP(H49,Sheet2!$B$31:$C$34,2,FALSE),0)</f>
        <v>0</v>
      </c>
    </row>
    <row r="50" spans="2:13" s="2" customFormat="1" ht="11" customHeight="1" x14ac:dyDescent="0.55000000000000004">
      <c r="B50" s="136"/>
      <c r="C50" s="105"/>
      <c r="D50" s="106"/>
      <c r="E50" s="146"/>
      <c r="F50" s="144"/>
      <c r="G50" s="107"/>
      <c r="H50" s="83"/>
      <c r="I50" s="64"/>
      <c r="M50" s="38"/>
    </row>
    <row r="51" spans="2:13" ht="11" customHeight="1" x14ac:dyDescent="0.55000000000000004">
      <c r="B51" s="135">
        <v>18</v>
      </c>
      <c r="C51" s="102" t="s">
        <v>70</v>
      </c>
      <c r="D51" s="103"/>
      <c r="E51" s="103"/>
      <c r="F51" s="103"/>
      <c r="G51" s="104"/>
      <c r="H51" s="82"/>
      <c r="I51" s="63">
        <f>IFERROR(VLOOKUP(H51,Sheet2!$B$7:$C$9,2,FALSE),0)</f>
        <v>0</v>
      </c>
    </row>
    <row r="52" spans="2:13" s="2" customFormat="1" ht="11" customHeight="1" x14ac:dyDescent="0.55000000000000004">
      <c r="B52" s="136"/>
      <c r="C52" s="105"/>
      <c r="D52" s="106"/>
      <c r="E52" s="106"/>
      <c r="F52" s="106"/>
      <c r="G52" s="107"/>
      <c r="H52" s="83"/>
      <c r="I52" s="64"/>
      <c r="M52" s="38"/>
    </row>
    <row r="53" spans="2:13" ht="11" customHeight="1" x14ac:dyDescent="0.55000000000000004">
      <c r="B53" s="135">
        <v>19</v>
      </c>
      <c r="C53" s="102" t="s">
        <v>72</v>
      </c>
      <c r="D53" s="103"/>
      <c r="E53" s="103"/>
      <c r="F53" s="103"/>
      <c r="G53" s="104"/>
      <c r="H53" s="82"/>
      <c r="I53" s="63">
        <f>IFERROR(VLOOKUP(H53,Sheet2!$B$10:$C$16,2,FALSE),0)</f>
        <v>0</v>
      </c>
    </row>
    <row r="54" spans="2:13" s="2" customFormat="1" ht="11" customHeight="1" x14ac:dyDescent="0.55000000000000004">
      <c r="B54" s="136"/>
      <c r="C54" s="105"/>
      <c r="D54" s="106"/>
      <c r="E54" s="106"/>
      <c r="F54" s="106"/>
      <c r="G54" s="107"/>
      <c r="H54" s="83"/>
      <c r="I54" s="64"/>
      <c r="M54" s="38"/>
    </row>
    <row r="55" spans="2:13" ht="11" customHeight="1" x14ac:dyDescent="0.55000000000000004">
      <c r="B55" s="135">
        <v>20</v>
      </c>
      <c r="C55" s="102" t="s">
        <v>81</v>
      </c>
      <c r="D55" s="103"/>
      <c r="E55" s="103"/>
      <c r="F55" s="103"/>
      <c r="G55" s="104"/>
      <c r="H55" s="82"/>
      <c r="I55" s="63">
        <f>IFERROR(VLOOKUP(H55,Sheet2!$B$1:$C$2,2,FALSE),0)</f>
        <v>0</v>
      </c>
    </row>
    <row r="56" spans="2:13" s="2" customFormat="1" ht="11" customHeight="1" x14ac:dyDescent="0.55000000000000004">
      <c r="B56" s="136"/>
      <c r="C56" s="105"/>
      <c r="D56" s="106"/>
      <c r="E56" s="106"/>
      <c r="F56" s="106"/>
      <c r="G56" s="107"/>
      <c r="H56" s="83"/>
      <c r="I56" s="64"/>
      <c r="M56" s="38"/>
    </row>
    <row r="57" spans="2:13" ht="11" customHeight="1" x14ac:dyDescent="0.55000000000000004">
      <c r="B57" s="135">
        <v>21</v>
      </c>
      <c r="C57" s="102" t="s">
        <v>6</v>
      </c>
      <c r="D57" s="103"/>
      <c r="E57" s="145" t="s">
        <v>47</v>
      </c>
      <c r="F57" s="143"/>
      <c r="G57" s="104" t="s">
        <v>48</v>
      </c>
      <c r="H57" s="82"/>
      <c r="I57" s="63">
        <f>IFERROR(VLOOKUP(H57,Sheet2!$B$31:$C$34,2,FALSE),0)</f>
        <v>0</v>
      </c>
    </row>
    <row r="58" spans="2:13" s="2" customFormat="1" ht="11" customHeight="1" x14ac:dyDescent="0.55000000000000004">
      <c r="B58" s="136"/>
      <c r="C58" s="105"/>
      <c r="D58" s="106"/>
      <c r="E58" s="146"/>
      <c r="F58" s="144"/>
      <c r="G58" s="107"/>
      <c r="H58" s="83"/>
      <c r="I58" s="64"/>
      <c r="M58" s="38"/>
    </row>
    <row r="59" spans="2:13" ht="11" customHeight="1" x14ac:dyDescent="0.55000000000000004">
      <c r="B59" s="135">
        <v>22</v>
      </c>
      <c r="C59" s="102" t="s">
        <v>7</v>
      </c>
      <c r="D59" s="103"/>
      <c r="E59" s="103"/>
      <c r="F59" s="103"/>
      <c r="G59" s="104"/>
      <c r="H59" s="82"/>
      <c r="I59" s="63">
        <f>IFERROR(VLOOKUP(H59,Sheet2!$B$7:$C$9,2,FALSE),0)</f>
        <v>0</v>
      </c>
    </row>
    <row r="60" spans="2:13" s="2" customFormat="1" ht="11" customHeight="1" x14ac:dyDescent="0.55000000000000004">
      <c r="B60" s="136"/>
      <c r="C60" s="105"/>
      <c r="D60" s="106"/>
      <c r="E60" s="106"/>
      <c r="F60" s="106"/>
      <c r="G60" s="107"/>
      <c r="H60" s="83"/>
      <c r="I60" s="64"/>
      <c r="M60" s="38"/>
    </row>
    <row r="61" spans="2:13" ht="11" customHeight="1" x14ac:dyDescent="0.55000000000000004">
      <c r="B61" s="135">
        <v>23</v>
      </c>
      <c r="C61" s="102" t="s">
        <v>45</v>
      </c>
      <c r="D61" s="103"/>
      <c r="E61" s="103"/>
      <c r="F61" s="103"/>
      <c r="G61" s="104"/>
      <c r="H61" s="82"/>
      <c r="I61" s="63">
        <f>IFERROR(VLOOKUP(H61,Sheet2!$B$10:$C$16,2,FALSE),0)</f>
        <v>0</v>
      </c>
    </row>
    <row r="62" spans="2:13" s="2" customFormat="1" ht="11" customHeight="1" thickBot="1" x14ac:dyDescent="0.6">
      <c r="B62" s="172"/>
      <c r="C62" s="152"/>
      <c r="D62" s="153"/>
      <c r="E62" s="153"/>
      <c r="F62" s="153"/>
      <c r="G62" s="154"/>
      <c r="H62" s="113"/>
      <c r="I62" s="111"/>
      <c r="M62" s="38"/>
    </row>
    <row r="63" spans="2:13" ht="11" customHeight="1" x14ac:dyDescent="0.55000000000000004">
      <c r="B63" s="175">
        <v>24</v>
      </c>
      <c r="C63" s="186" t="s">
        <v>8</v>
      </c>
      <c r="D63" s="187"/>
      <c r="E63" s="150" t="s">
        <v>47</v>
      </c>
      <c r="F63" s="194"/>
      <c r="G63" s="193" t="s">
        <v>48</v>
      </c>
      <c r="H63" s="126"/>
      <c r="I63" s="112">
        <f>IFERROR(VLOOKUP(H63,Sheet2!$B$27:$C$30,2,FALSE),0)</f>
        <v>0</v>
      </c>
    </row>
    <row r="64" spans="2:13" s="2" customFormat="1" ht="11" customHeight="1" x14ac:dyDescent="0.55000000000000004">
      <c r="B64" s="176"/>
      <c r="C64" s="184"/>
      <c r="D64" s="185"/>
      <c r="E64" s="151"/>
      <c r="F64" s="195"/>
      <c r="G64" s="192"/>
      <c r="H64" s="83"/>
      <c r="I64" s="64"/>
      <c r="M64" s="38"/>
    </row>
    <row r="65" spans="2:16" ht="11" customHeight="1" x14ac:dyDescent="0.55000000000000004">
      <c r="B65" s="177">
        <v>25</v>
      </c>
      <c r="C65" s="180" t="s">
        <v>46</v>
      </c>
      <c r="D65" s="181"/>
      <c r="E65" s="198" t="s">
        <v>47</v>
      </c>
      <c r="F65" s="196"/>
      <c r="G65" s="190" t="s">
        <v>48</v>
      </c>
      <c r="H65" s="82"/>
      <c r="I65" s="63">
        <f>IFERROR(VLOOKUP(H65,Sheet2!$B$27:$C$30,2,FALSE),0)</f>
        <v>0</v>
      </c>
    </row>
    <row r="66" spans="2:16" s="2" customFormat="1" ht="11" customHeight="1" x14ac:dyDescent="0.55000000000000004">
      <c r="B66" s="178"/>
      <c r="C66" s="184"/>
      <c r="D66" s="185"/>
      <c r="E66" s="151"/>
      <c r="F66" s="195"/>
      <c r="G66" s="192"/>
      <c r="H66" s="83"/>
      <c r="I66" s="64"/>
      <c r="M66" s="38"/>
    </row>
    <row r="67" spans="2:16" ht="11" customHeight="1" x14ac:dyDescent="0.55000000000000004">
      <c r="B67" s="177">
        <v>26</v>
      </c>
      <c r="C67" s="180" t="s">
        <v>9</v>
      </c>
      <c r="D67" s="181"/>
      <c r="E67" s="198" t="s">
        <v>47</v>
      </c>
      <c r="F67" s="196"/>
      <c r="G67" s="190" t="s">
        <v>48</v>
      </c>
      <c r="H67" s="82"/>
      <c r="I67" s="63">
        <f>IFERROR(VLOOKUP(H67,Sheet2!$B$27:$C$30,2,FALSE),0)</f>
        <v>0</v>
      </c>
    </row>
    <row r="68" spans="2:16" s="2" customFormat="1" ht="11" customHeight="1" thickBot="1" x14ac:dyDescent="0.6">
      <c r="B68" s="179"/>
      <c r="C68" s="182"/>
      <c r="D68" s="183"/>
      <c r="E68" s="199"/>
      <c r="F68" s="197"/>
      <c r="G68" s="191"/>
      <c r="H68" s="113"/>
      <c r="I68" s="111"/>
      <c r="M68" s="38"/>
    </row>
    <row r="69" spans="2:16" ht="11" customHeight="1" x14ac:dyDescent="0.55000000000000004">
      <c r="B69" s="157">
        <v>27</v>
      </c>
      <c r="C69" s="169" t="s">
        <v>82</v>
      </c>
      <c r="D69" s="170"/>
      <c r="E69" s="170"/>
      <c r="F69" s="170"/>
      <c r="G69" s="171"/>
      <c r="H69" s="126"/>
      <c r="I69" s="202">
        <f>IFERROR(VLOOKUP(H69,Sheet2!$B$27:$C$30,2,FALSE),0)</f>
        <v>0</v>
      </c>
    </row>
    <row r="70" spans="2:16" s="2" customFormat="1" ht="11" customHeight="1" x14ac:dyDescent="0.55000000000000004">
      <c r="B70" s="158"/>
      <c r="C70" s="167"/>
      <c r="D70" s="168"/>
      <c r="E70" s="168"/>
      <c r="F70" s="168"/>
      <c r="G70" s="160"/>
      <c r="H70" s="83"/>
      <c r="I70" s="204"/>
      <c r="M70" s="38"/>
    </row>
    <row r="71" spans="2:16" ht="11" customHeight="1" x14ac:dyDescent="0.55000000000000004">
      <c r="B71" s="155">
        <v>28</v>
      </c>
      <c r="C71" s="165" t="s">
        <v>69</v>
      </c>
      <c r="D71" s="166"/>
      <c r="E71" s="166"/>
      <c r="F71" s="166"/>
      <c r="G71" s="159"/>
      <c r="H71" s="82"/>
      <c r="I71" s="205">
        <f>IFERROR(VLOOKUP(H71,Sheet2!$B$7:$C$9,2,FALSE),0)</f>
        <v>0</v>
      </c>
    </row>
    <row r="72" spans="2:16" s="2" customFormat="1" ht="11" customHeight="1" x14ac:dyDescent="0.55000000000000004">
      <c r="B72" s="156"/>
      <c r="C72" s="167"/>
      <c r="D72" s="168"/>
      <c r="E72" s="168"/>
      <c r="F72" s="168"/>
      <c r="G72" s="160"/>
      <c r="H72" s="83"/>
      <c r="I72" s="204"/>
      <c r="K72"/>
      <c r="L72"/>
      <c r="M72" s="38"/>
    </row>
    <row r="73" spans="2:16" ht="11" customHeight="1" x14ac:dyDescent="0.55000000000000004">
      <c r="B73" s="155">
        <v>29</v>
      </c>
      <c r="C73" s="165" t="s">
        <v>83</v>
      </c>
      <c r="D73" s="166"/>
      <c r="E73" s="163"/>
      <c r="F73" s="161"/>
      <c r="G73" s="159"/>
      <c r="H73" s="82"/>
      <c r="I73" s="205">
        <f>IFERROR(VLOOKUP(H73,Sheet2!$B$27:$C$30,2,FALSE),0)</f>
        <v>0</v>
      </c>
    </row>
    <row r="74" spans="2:16" s="2" customFormat="1" ht="11" customHeight="1" x14ac:dyDescent="0.55000000000000004">
      <c r="B74" s="156"/>
      <c r="C74" s="167"/>
      <c r="D74" s="168"/>
      <c r="E74" s="164"/>
      <c r="F74" s="162"/>
      <c r="G74" s="160"/>
      <c r="H74" s="83"/>
      <c r="I74" s="204"/>
      <c r="K74"/>
      <c r="L74"/>
      <c r="M74" s="38"/>
    </row>
    <row r="75" spans="2:16" ht="11" customHeight="1" x14ac:dyDescent="0.55000000000000004">
      <c r="B75" s="155">
        <v>30</v>
      </c>
      <c r="C75" s="165" t="s">
        <v>68</v>
      </c>
      <c r="D75" s="166"/>
      <c r="E75" s="166"/>
      <c r="F75" s="166"/>
      <c r="G75" s="159"/>
      <c r="H75" s="82"/>
      <c r="I75" s="205">
        <f>IFERROR(VLOOKUP(H75,Sheet2!$B$7:$C$9,2,FALSE),0)</f>
        <v>0</v>
      </c>
    </row>
    <row r="76" spans="2:16" s="2" customFormat="1" ht="11" customHeight="1" x14ac:dyDescent="0.55000000000000004">
      <c r="B76" s="156"/>
      <c r="C76" s="167"/>
      <c r="D76" s="168"/>
      <c r="E76" s="168"/>
      <c r="F76" s="168"/>
      <c r="G76" s="160"/>
      <c r="H76" s="83"/>
      <c r="I76" s="204"/>
      <c r="M76" s="41"/>
    </row>
    <row r="77" spans="2:16" ht="11" customHeight="1" x14ac:dyDescent="0.55000000000000004">
      <c r="B77" s="173">
        <v>31</v>
      </c>
      <c r="C77" s="188" t="s">
        <v>67</v>
      </c>
      <c r="D77" s="188"/>
      <c r="E77" s="188"/>
      <c r="F77" s="188"/>
      <c r="G77" s="188"/>
      <c r="H77" s="200"/>
      <c r="I77" s="206">
        <f>IFERROR(VLOOKUP(H77,Sheet2!$B$10:$C$16,2,FALSE),0)</f>
        <v>0</v>
      </c>
      <c r="K77" s="2"/>
      <c r="L77" s="2"/>
      <c r="M77" s="41"/>
    </row>
    <row r="78" spans="2:16" ht="11" customHeight="1" thickBot="1" x14ac:dyDescent="0.6">
      <c r="B78" s="174"/>
      <c r="C78" s="189"/>
      <c r="D78" s="189"/>
      <c r="E78" s="189"/>
      <c r="F78" s="189"/>
      <c r="G78" s="189"/>
      <c r="H78" s="201"/>
      <c r="I78" s="207"/>
      <c r="N78" s="41"/>
      <c r="O78" s="2"/>
      <c r="P78" s="2"/>
    </row>
    <row r="79" spans="2:16" s="2" customFormat="1" ht="11" customHeight="1" x14ac:dyDescent="0.55000000000000004">
      <c r="B79" s="34"/>
      <c r="C79" s="40"/>
      <c r="G79" s="34"/>
      <c r="H79" s="40"/>
      <c r="K79"/>
      <c r="L79"/>
      <c r="M79" s="38"/>
      <c r="N79" s="41"/>
    </row>
    <row r="80" spans="2:16" s="2" customFormat="1" ht="11" customHeight="1" x14ac:dyDescent="0.55000000000000004">
      <c r="B80" s="48" t="s">
        <v>61</v>
      </c>
      <c r="C80" s="48"/>
      <c r="D80" s="48"/>
      <c r="E80" s="48"/>
      <c r="F80" s="48"/>
      <c r="G80" s="48"/>
      <c r="H80" s="48"/>
      <c r="I80" s="42"/>
      <c r="K80"/>
      <c r="L80"/>
      <c r="M80" s="38"/>
      <c r="N80"/>
      <c r="O80"/>
      <c r="P80"/>
    </row>
    <row r="81" spans="2:16" s="2" customFormat="1" ht="11" customHeight="1" x14ac:dyDescent="0.55000000000000004">
      <c r="B81" s="48" t="s">
        <v>86</v>
      </c>
      <c r="C81" s="52"/>
      <c r="D81" s="52"/>
      <c r="E81" s="52"/>
      <c r="F81" s="52"/>
      <c r="G81" s="52"/>
      <c r="H81" s="52"/>
      <c r="I81" s="42"/>
      <c r="K81"/>
      <c r="L81"/>
      <c r="M81" s="38"/>
      <c r="N81"/>
      <c r="O81"/>
      <c r="P81"/>
    </row>
    <row r="82" spans="2:16" ht="11" customHeight="1" x14ac:dyDescent="0.55000000000000004">
      <c r="B82" s="53"/>
    </row>
    <row r="83" spans="2:16" ht="11" customHeight="1" x14ac:dyDescent="0.55000000000000004">
      <c r="B83" s="53"/>
    </row>
  </sheetData>
  <sheetProtection algorithmName="SHA-512" hashValue="4T+o5WANf69YnUr1hcZ9dYPRwt/CJIYtVhVGq8yKnHc+3zXTsgOKfINCUl487Hm1vxHr/S2TJFURfD9aK5mIEA==" saltValue="GMA5A/HwgmfIiPdRGVAKKw==" spinCount="100000" sheet="1" selectLockedCells="1"/>
  <mergeCells count="168">
    <mergeCell ref="L27:L28"/>
    <mergeCell ref="C6:M6"/>
    <mergeCell ref="C7:M7"/>
    <mergeCell ref="L30:L32"/>
    <mergeCell ref="L12:L13"/>
    <mergeCell ref="L15:L16"/>
    <mergeCell ref="L18:L19"/>
    <mergeCell ref="L21:L22"/>
    <mergeCell ref="K30:K32"/>
    <mergeCell ref="K12:K13"/>
    <mergeCell ref="K15:K16"/>
    <mergeCell ref="K18:K19"/>
    <mergeCell ref="K21:K22"/>
    <mergeCell ref="K24:K25"/>
    <mergeCell ref="K27:K28"/>
    <mergeCell ref="I67:I68"/>
    <mergeCell ref="I65:I66"/>
    <mergeCell ref="I63:I64"/>
    <mergeCell ref="I13:I16"/>
    <mergeCell ref="I75:I76"/>
    <mergeCell ref="I73:I74"/>
    <mergeCell ref="I71:I72"/>
    <mergeCell ref="I69:I70"/>
    <mergeCell ref="I77:I78"/>
    <mergeCell ref="I23:I24"/>
    <mergeCell ref="I21:I22"/>
    <mergeCell ref="I19:I20"/>
    <mergeCell ref="H67:H68"/>
    <mergeCell ref="I37:I38"/>
    <mergeCell ref="H41:H42"/>
    <mergeCell ref="H75:H76"/>
    <mergeCell ref="H73:H74"/>
    <mergeCell ref="H71:H72"/>
    <mergeCell ref="H69:H70"/>
    <mergeCell ref="H77:H78"/>
    <mergeCell ref="I35:I36"/>
    <mergeCell ref="I61:I62"/>
    <mergeCell ref="I59:I60"/>
    <mergeCell ref="I57:I58"/>
    <mergeCell ref="I55:I56"/>
    <mergeCell ref="I53:I54"/>
    <mergeCell ref="I51:I52"/>
    <mergeCell ref="I49:I50"/>
    <mergeCell ref="I47:I48"/>
    <mergeCell ref="I45:I46"/>
    <mergeCell ref="I43:I44"/>
    <mergeCell ref="I41:I42"/>
    <mergeCell ref="H65:H66"/>
    <mergeCell ref="H63:H64"/>
    <mergeCell ref="H51:H52"/>
    <mergeCell ref="H49:H50"/>
    <mergeCell ref="H47:H48"/>
    <mergeCell ref="H45:H46"/>
    <mergeCell ref="H43:H44"/>
    <mergeCell ref="H61:H62"/>
    <mergeCell ref="H59:H60"/>
    <mergeCell ref="H57:H58"/>
    <mergeCell ref="H55:H56"/>
    <mergeCell ref="H53:H54"/>
    <mergeCell ref="B77:B78"/>
    <mergeCell ref="B63:B64"/>
    <mergeCell ref="B65:B66"/>
    <mergeCell ref="B67:B68"/>
    <mergeCell ref="C67:D68"/>
    <mergeCell ref="C65:D66"/>
    <mergeCell ref="C63:D64"/>
    <mergeCell ref="C77:G78"/>
    <mergeCell ref="G67:G68"/>
    <mergeCell ref="G65:G66"/>
    <mergeCell ref="G63:G64"/>
    <mergeCell ref="F63:F64"/>
    <mergeCell ref="F65:F66"/>
    <mergeCell ref="F67:F68"/>
    <mergeCell ref="E67:E68"/>
    <mergeCell ref="E65:E66"/>
    <mergeCell ref="E63:E64"/>
    <mergeCell ref="G57:G58"/>
    <mergeCell ref="F57:F58"/>
    <mergeCell ref="E57:E58"/>
    <mergeCell ref="C61:G62"/>
    <mergeCell ref="C59:G60"/>
    <mergeCell ref="C57:D58"/>
    <mergeCell ref="B75:B76"/>
    <mergeCell ref="B73:B74"/>
    <mergeCell ref="B71:B72"/>
    <mergeCell ref="B69:B70"/>
    <mergeCell ref="G73:G74"/>
    <mergeCell ref="F73:F74"/>
    <mergeCell ref="E73:E74"/>
    <mergeCell ref="C75:G76"/>
    <mergeCell ref="C73:D74"/>
    <mergeCell ref="C71:G72"/>
    <mergeCell ref="C69:G70"/>
    <mergeCell ref="B61:B62"/>
    <mergeCell ref="B59:B60"/>
    <mergeCell ref="B57:B58"/>
    <mergeCell ref="B55:B56"/>
    <mergeCell ref="B53:B54"/>
    <mergeCell ref="B29:B30"/>
    <mergeCell ref="B23:B24"/>
    <mergeCell ref="B25:B28"/>
    <mergeCell ref="C55:G56"/>
    <mergeCell ref="C53:G54"/>
    <mergeCell ref="C51:G52"/>
    <mergeCell ref="B41:B42"/>
    <mergeCell ref="G49:G50"/>
    <mergeCell ref="F49:F50"/>
    <mergeCell ref="E49:E50"/>
    <mergeCell ref="C49:D50"/>
    <mergeCell ref="C47:G48"/>
    <mergeCell ref="C45:G46"/>
    <mergeCell ref="B51:B52"/>
    <mergeCell ref="B49:B50"/>
    <mergeCell ref="B47:B48"/>
    <mergeCell ref="B45:B46"/>
    <mergeCell ref="B43:B44"/>
    <mergeCell ref="C43:G44"/>
    <mergeCell ref="B37:B38"/>
    <mergeCell ref="B35:B36"/>
    <mergeCell ref="B33:B34"/>
    <mergeCell ref="B31:B32"/>
    <mergeCell ref="H27:H28"/>
    <mergeCell ref="D27:G28"/>
    <mergeCell ref="C25:C28"/>
    <mergeCell ref="C29:G30"/>
    <mergeCell ref="B39:B40"/>
    <mergeCell ref="H35:H36"/>
    <mergeCell ref="H33:H34"/>
    <mergeCell ref="H31:H32"/>
    <mergeCell ref="H39:H40"/>
    <mergeCell ref="H37:H38"/>
    <mergeCell ref="C41:G42"/>
    <mergeCell ref="C39:G40"/>
    <mergeCell ref="I17:I18"/>
    <mergeCell ref="I29:I30"/>
    <mergeCell ref="I27:I28"/>
    <mergeCell ref="I33:I34"/>
    <mergeCell ref="I31:I32"/>
    <mergeCell ref="H29:H30"/>
    <mergeCell ref="C37:G38"/>
    <mergeCell ref="C35:G36"/>
    <mergeCell ref="C33:G34"/>
    <mergeCell ref="C31:G32"/>
    <mergeCell ref="H23:H24"/>
    <mergeCell ref="H21:H22"/>
    <mergeCell ref="H19:H20"/>
    <mergeCell ref="H17:H18"/>
    <mergeCell ref="I39:I40"/>
    <mergeCell ref="B2:F2"/>
    <mergeCell ref="B11:G12"/>
    <mergeCell ref="H11:H12"/>
    <mergeCell ref="I11:I12"/>
    <mergeCell ref="I25:I26"/>
    <mergeCell ref="C21:G22"/>
    <mergeCell ref="C19:G20"/>
    <mergeCell ref="C17:G18"/>
    <mergeCell ref="C13:G16"/>
    <mergeCell ref="B13:B16"/>
    <mergeCell ref="H25:H26"/>
    <mergeCell ref="B21:B22"/>
    <mergeCell ref="B19:B20"/>
    <mergeCell ref="B17:B18"/>
    <mergeCell ref="C23:G24"/>
    <mergeCell ref="D25:G26"/>
    <mergeCell ref="H13:H16"/>
    <mergeCell ref="E3:M3"/>
    <mergeCell ref="J4:M4"/>
    <mergeCell ref="L24:L25"/>
  </mergeCells>
  <phoneticPr fontId="2"/>
  <conditionalFormatting sqref="H17:I17 H21:I21 H19:I19">
    <cfRule type="expression" dxfId="5" priority="6">
      <formula>$H$13&lt;&gt;"はい"</formula>
    </cfRule>
  </conditionalFormatting>
  <conditionalFormatting sqref="H25:I25 H29:I29 H27:I27">
    <cfRule type="expression" dxfId="4" priority="5">
      <formula>$H$23&lt;&gt;"はい"</formula>
    </cfRule>
  </conditionalFormatting>
  <conditionalFormatting sqref="H49:I49 H53:I53 H51:I51">
    <cfRule type="expression" dxfId="3" priority="4">
      <formula>$H$47&lt;&gt;"はい"</formula>
    </cfRule>
  </conditionalFormatting>
  <conditionalFormatting sqref="H57:I57 H61:I61 H59:I59">
    <cfRule type="expression" dxfId="2" priority="3">
      <formula>$H$55&lt;&gt;"はい"</formula>
    </cfRule>
  </conditionalFormatting>
  <conditionalFormatting sqref="H71:I71">
    <cfRule type="expression" dxfId="1" priority="2">
      <formula>AND($H$69&lt;&gt;"時々ある", $H$69&lt;&gt;"頻繁にある", $H$69&lt;&gt;"常にある")</formula>
    </cfRule>
  </conditionalFormatting>
  <conditionalFormatting sqref="H75:I75">
    <cfRule type="expression" dxfId="0" priority="1">
      <formula>AND($H$73&lt;&gt;"時々ある",$H$73&lt;&gt;"頻繁にある",$H$73&lt;&gt;"常にある")</formula>
    </cfRule>
  </conditionalFormatting>
  <printOptions horizontalCentered="1"/>
  <pageMargins left="0.70866141732283472" right="0.70866141732283472" top="0.74803149606299213" bottom="0.94488188976377963" header="0.31496062992125984" footer="0.31496062992125984"/>
  <pageSetup paperSize="9" scale="46" orientation="landscape" horizontalDpi="4294967293" verticalDpi="0" r:id="rId1"/>
  <headerFooter scaleWithDoc="0" alignWithMargins="0">
    <oddFooter>&amp;L&amp;G &amp;7© 2021-2022 Alnylam Japan K.K. All rights reserved.　ONP-JPN-00316-062022&amp;R&amp;7 2022年6月作成</oddFooter>
  </headerFooter>
  <ignoredErrors>
    <ignoredError sqref="I71 I73" formula="1"/>
  </ignoredError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1291170E-F7A2-42AB-89F2-F759F32B7A37}">
          <x14:formula1>
            <xm:f>Sheet2!$A$1:$A$2</xm:f>
          </x14:formula1>
          <xm:sqref>H23 H27 H35 H47 H55 H33 H25 H13</xm:sqref>
        </x14:dataValidation>
        <x14:dataValidation type="list" allowBlank="1" showInputMessage="1" showErrorMessage="1" xr:uid="{77D4A189-0C2D-4495-BA2F-763B244E9291}">
          <x14:formula1>
            <xm:f>Sheet2!$A$3:$A$6</xm:f>
          </x14:formula1>
          <xm:sqref>H17</xm:sqref>
        </x14:dataValidation>
        <x14:dataValidation type="list" allowBlank="1" showInputMessage="1" showErrorMessage="1" xr:uid="{F32C936D-2A0D-42FA-AEFC-18464643E408}">
          <x14:formula1>
            <xm:f>Sheet2!$A$7:$A$9</xm:f>
          </x14:formula1>
          <xm:sqref>H51 H75 H19 H59 H71</xm:sqref>
        </x14:dataValidation>
        <x14:dataValidation type="list" allowBlank="1" showInputMessage="1" showErrorMessage="1" xr:uid="{22FCC12A-EE62-4B16-A543-394EAD0BC208}">
          <x14:formula1>
            <xm:f>Sheet2!$A$11:$A$16</xm:f>
          </x14:formula1>
          <xm:sqref>H29 H53 H61 H21</xm:sqref>
        </x14:dataValidation>
        <x14:dataValidation type="list" allowBlank="1" showInputMessage="1" showErrorMessage="1" xr:uid="{C2EED816-2F25-4CA5-854A-1951BAE2ECD7}">
          <x14:formula1>
            <xm:f>Sheet2!$A$17:$A$21</xm:f>
          </x14:formula1>
          <xm:sqref>H31</xm:sqref>
        </x14:dataValidation>
        <x14:dataValidation type="list" allowBlank="1" showInputMessage="1" showErrorMessage="1" xr:uid="{D0ECF7A7-12D5-46C3-8EAC-C8208CA488A0}">
          <x14:formula1>
            <xm:f>Sheet2!$A$10:$A$16</xm:f>
          </x14:formula1>
          <xm:sqref>H37 H77</xm:sqref>
        </x14:dataValidation>
        <x14:dataValidation type="list" allowBlank="1" showInputMessage="1" showErrorMessage="1" xr:uid="{ED28E05E-1718-47B3-B783-80FB2E41813E}">
          <x14:formula1>
            <xm:f>Sheet2!$A$22:$A$26</xm:f>
          </x14:formula1>
          <xm:sqref>H39</xm:sqref>
        </x14:dataValidation>
        <x14:dataValidation type="list" allowBlank="1" showInputMessage="1" showErrorMessage="1" xr:uid="{4F7E1B51-06F0-4AD4-A68A-0777AE832EE8}">
          <x14:formula1>
            <xm:f>Sheet2!$A$27:$A$29</xm:f>
          </x14:formula1>
          <xm:sqref>H45 H41 H43</xm:sqref>
        </x14:dataValidation>
        <x14:dataValidation type="list" allowBlank="1" showInputMessage="1" showErrorMessage="1" xr:uid="{C7C89507-2FA6-4B49-966F-76E04C04343B}">
          <x14:formula1>
            <xm:f>Sheet2!$A$31:$A$34</xm:f>
          </x14:formula1>
          <xm:sqref>H57 H49</xm:sqref>
        </x14:dataValidation>
        <x14:dataValidation type="list" allowBlank="1" showInputMessage="1" showErrorMessage="1" xr:uid="{8A7104FF-43A5-4A62-863B-6E5008E9B8A4}">
          <x14:formula1>
            <xm:f>Sheet2!$A$27:$A$30</xm:f>
          </x14:formula1>
          <xm:sqref>H73 H69 H67 H63 H65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AE9CF-32E2-4339-B732-F0CA2EE5E2B3}">
  <dimension ref="A1:C34"/>
  <sheetViews>
    <sheetView workbookViewId="0">
      <selection activeCell="B3" sqref="B3:C6"/>
    </sheetView>
  </sheetViews>
  <sheetFormatPr defaultRowHeight="18" x14ac:dyDescent="0.55000000000000004"/>
  <cols>
    <col min="1" max="1" width="45.6640625" style="2" bestFit="1" customWidth="1"/>
    <col min="2" max="2" width="45.6640625" bestFit="1" customWidth="1"/>
    <col min="4" max="5" width="12.33203125" bestFit="1" customWidth="1"/>
    <col min="6" max="6" width="2.1640625" bestFit="1" customWidth="1"/>
  </cols>
  <sheetData>
    <row r="1" spans="1:3" x14ac:dyDescent="0.55000000000000004">
      <c r="A1" s="7" t="s">
        <v>10</v>
      </c>
      <c r="B1" s="8" t="s">
        <v>11</v>
      </c>
      <c r="C1" s="9">
        <v>0</v>
      </c>
    </row>
    <row r="2" spans="1:3" ht="18.5" thickBot="1" x14ac:dyDescent="0.6">
      <c r="A2" s="10" t="s">
        <v>11</v>
      </c>
      <c r="B2" s="11" t="s">
        <v>10</v>
      </c>
      <c r="C2" s="12">
        <v>1</v>
      </c>
    </row>
    <row r="3" spans="1:3" x14ac:dyDescent="0.55000000000000004">
      <c r="A3" s="19" t="s">
        <v>12</v>
      </c>
      <c r="B3" s="20" t="s">
        <v>37</v>
      </c>
      <c r="C3" s="21">
        <v>2</v>
      </c>
    </row>
    <row r="4" spans="1:3" x14ac:dyDescent="0.55000000000000004">
      <c r="A4" s="22" t="s">
        <v>13</v>
      </c>
      <c r="B4" s="23" t="s">
        <v>14</v>
      </c>
      <c r="C4" s="24">
        <v>3</v>
      </c>
    </row>
    <row r="5" spans="1:3" s="2" customFormat="1" x14ac:dyDescent="0.55000000000000004">
      <c r="A5" s="23" t="s">
        <v>37</v>
      </c>
      <c r="B5" s="23" t="s">
        <v>12</v>
      </c>
      <c r="C5" s="24">
        <v>0</v>
      </c>
    </row>
    <row r="6" spans="1:3" ht="18.5" thickBot="1" x14ac:dyDescent="0.6">
      <c r="A6" s="25" t="s">
        <v>14</v>
      </c>
      <c r="B6" s="26" t="s">
        <v>15</v>
      </c>
      <c r="C6" s="27">
        <v>1</v>
      </c>
    </row>
    <row r="7" spans="1:3" x14ac:dyDescent="0.55000000000000004">
      <c r="A7" s="7" t="s">
        <v>16</v>
      </c>
      <c r="B7" s="8" t="s">
        <v>16</v>
      </c>
      <c r="C7" s="29">
        <v>1</v>
      </c>
    </row>
    <row r="8" spans="1:3" x14ac:dyDescent="0.55000000000000004">
      <c r="A8" s="30" t="s">
        <v>17</v>
      </c>
      <c r="B8" s="5" t="s">
        <v>18</v>
      </c>
      <c r="C8" s="28">
        <v>3</v>
      </c>
    </row>
    <row r="9" spans="1:3" ht="18.5" thickBot="1" x14ac:dyDescent="0.6">
      <c r="A9" s="10" t="s">
        <v>18</v>
      </c>
      <c r="B9" s="11" t="s">
        <v>17</v>
      </c>
      <c r="C9" s="31">
        <v>2</v>
      </c>
    </row>
    <row r="10" spans="1:3" s="2" customFormat="1" x14ac:dyDescent="0.55000000000000004">
      <c r="A10" s="3" t="s">
        <v>29</v>
      </c>
      <c r="B10" s="35" t="s">
        <v>21</v>
      </c>
      <c r="C10" s="15">
        <v>1</v>
      </c>
    </row>
    <row r="11" spans="1:3" x14ac:dyDescent="0.55000000000000004">
      <c r="A11" s="30" t="s">
        <v>19</v>
      </c>
      <c r="B11" s="3" t="s">
        <v>29</v>
      </c>
      <c r="C11" s="28">
        <v>0</v>
      </c>
    </row>
    <row r="12" spans="1:3" x14ac:dyDescent="0.55000000000000004">
      <c r="A12" s="30" t="s">
        <v>20</v>
      </c>
      <c r="B12" s="5" t="s">
        <v>19</v>
      </c>
      <c r="C12" s="17">
        <v>3</v>
      </c>
    </row>
    <row r="13" spans="1:3" x14ac:dyDescent="0.55000000000000004">
      <c r="A13" s="33" t="s">
        <v>21</v>
      </c>
      <c r="B13" s="5" t="s">
        <v>23</v>
      </c>
      <c r="C13" s="17">
        <v>0</v>
      </c>
    </row>
    <row r="14" spans="1:3" x14ac:dyDescent="0.55000000000000004">
      <c r="A14" s="30" t="s">
        <v>22</v>
      </c>
      <c r="B14" s="5" t="s">
        <v>20</v>
      </c>
      <c r="C14" s="17">
        <v>2</v>
      </c>
    </row>
    <row r="15" spans="1:3" x14ac:dyDescent="0.55000000000000004">
      <c r="A15" s="30" t="s">
        <v>23</v>
      </c>
      <c r="B15" s="5" t="s">
        <v>22</v>
      </c>
      <c r="C15" s="17">
        <v>0</v>
      </c>
    </row>
    <row r="16" spans="1:3" ht="18.5" thickBot="1" x14ac:dyDescent="0.6">
      <c r="A16" s="10" t="s">
        <v>24</v>
      </c>
      <c r="B16" s="11" t="s">
        <v>24</v>
      </c>
      <c r="C16" s="18">
        <v>0</v>
      </c>
    </row>
    <row r="17" spans="1:3" x14ac:dyDescent="0.55000000000000004">
      <c r="A17" s="7" t="s">
        <v>25</v>
      </c>
      <c r="B17" s="32" t="s">
        <v>21</v>
      </c>
      <c r="C17" s="15">
        <v>0</v>
      </c>
    </row>
    <row r="18" spans="1:3" x14ac:dyDescent="0.55000000000000004">
      <c r="A18" s="30" t="s">
        <v>26</v>
      </c>
      <c r="B18" s="5" t="s">
        <v>25</v>
      </c>
      <c r="C18" s="17">
        <v>1</v>
      </c>
    </row>
    <row r="19" spans="1:3" x14ac:dyDescent="0.55000000000000004">
      <c r="A19" s="33" t="s">
        <v>21</v>
      </c>
      <c r="B19" s="5" t="s">
        <v>28</v>
      </c>
      <c r="C19" s="17">
        <v>2</v>
      </c>
    </row>
    <row r="20" spans="1:3" x14ac:dyDescent="0.55000000000000004">
      <c r="A20" s="30" t="s">
        <v>27</v>
      </c>
      <c r="B20" s="5" t="s">
        <v>27</v>
      </c>
      <c r="C20" s="17">
        <v>1</v>
      </c>
    </row>
    <row r="21" spans="1:3" ht="18.5" thickBot="1" x14ac:dyDescent="0.6">
      <c r="A21" s="10" t="s">
        <v>28</v>
      </c>
      <c r="B21" s="11" t="s">
        <v>26</v>
      </c>
      <c r="C21" s="18">
        <v>0</v>
      </c>
    </row>
    <row r="22" spans="1:3" x14ac:dyDescent="0.55000000000000004">
      <c r="A22" s="7" t="s">
        <v>30</v>
      </c>
      <c r="B22" s="14" t="s">
        <v>21</v>
      </c>
      <c r="C22" s="15">
        <v>0</v>
      </c>
    </row>
    <row r="23" spans="1:3" x14ac:dyDescent="0.55000000000000004">
      <c r="A23" s="30" t="s">
        <v>31</v>
      </c>
      <c r="B23" s="5" t="s">
        <v>30</v>
      </c>
      <c r="C23" s="17">
        <v>2</v>
      </c>
    </row>
    <row r="24" spans="1:3" x14ac:dyDescent="0.55000000000000004">
      <c r="A24" s="16" t="s">
        <v>21</v>
      </c>
      <c r="B24" s="5" t="s">
        <v>33</v>
      </c>
      <c r="C24" s="17">
        <v>0</v>
      </c>
    </row>
    <row r="25" spans="1:3" x14ac:dyDescent="0.55000000000000004">
      <c r="A25" s="30" t="s">
        <v>32</v>
      </c>
      <c r="B25" s="5" t="s">
        <v>31</v>
      </c>
      <c r="C25" s="17">
        <v>1</v>
      </c>
    </row>
    <row r="26" spans="1:3" ht="18.5" thickBot="1" x14ac:dyDescent="0.6">
      <c r="A26" s="10" t="s">
        <v>33</v>
      </c>
      <c r="B26" s="11" t="s">
        <v>32</v>
      </c>
      <c r="C26" s="18">
        <v>0</v>
      </c>
    </row>
    <row r="27" spans="1:3" x14ac:dyDescent="0.55000000000000004">
      <c r="A27" s="7" t="s">
        <v>34</v>
      </c>
      <c r="B27" s="14" t="s">
        <v>13</v>
      </c>
      <c r="C27" s="15">
        <v>1</v>
      </c>
    </row>
    <row r="28" spans="1:3" x14ac:dyDescent="0.55000000000000004">
      <c r="A28" s="16" t="s">
        <v>13</v>
      </c>
      <c r="B28" s="5" t="s">
        <v>34</v>
      </c>
      <c r="C28" s="17">
        <v>0</v>
      </c>
    </row>
    <row r="29" spans="1:3" x14ac:dyDescent="0.55000000000000004">
      <c r="A29" s="30" t="s">
        <v>35</v>
      </c>
      <c r="B29" s="36" t="s">
        <v>38</v>
      </c>
      <c r="C29" s="17">
        <v>3</v>
      </c>
    </row>
    <row r="30" spans="1:3" s="2" customFormat="1" ht="18.5" thickBot="1" x14ac:dyDescent="0.6">
      <c r="A30" s="30" t="s">
        <v>38</v>
      </c>
      <c r="B30" s="5" t="s">
        <v>35</v>
      </c>
      <c r="C30" s="17">
        <v>2</v>
      </c>
    </row>
    <row r="31" spans="1:3" x14ac:dyDescent="0.55000000000000004">
      <c r="A31" s="13" t="s">
        <v>12</v>
      </c>
      <c r="B31" s="14" t="s">
        <v>13</v>
      </c>
      <c r="C31" s="15">
        <v>1</v>
      </c>
    </row>
    <row r="32" spans="1:3" x14ac:dyDescent="0.55000000000000004">
      <c r="A32" s="16" t="s">
        <v>13</v>
      </c>
      <c r="B32" s="35" t="s">
        <v>37</v>
      </c>
      <c r="C32" s="17">
        <v>2</v>
      </c>
    </row>
    <row r="33" spans="1:3" x14ac:dyDescent="0.55000000000000004">
      <c r="A33" s="33" t="s">
        <v>37</v>
      </c>
      <c r="B33" s="4" t="s">
        <v>12</v>
      </c>
      <c r="C33" s="17">
        <v>0</v>
      </c>
    </row>
    <row r="34" spans="1:3" ht="18.5" thickBot="1" x14ac:dyDescent="0.6">
      <c r="A34" s="10" t="s">
        <v>36</v>
      </c>
      <c r="B34" s="11" t="s">
        <v>36</v>
      </c>
      <c r="C34" s="18">
        <v>3</v>
      </c>
    </row>
  </sheetData>
  <sortState xmlns:xlrd2="http://schemas.microsoft.com/office/spreadsheetml/2017/richdata2" ref="B3:C6">
    <sortCondition ref="B3:B6"/>
  </sortState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COMPASS 31 評価シート</vt:lpstr>
      <vt:lpstr>Sheet2</vt:lpstr>
      <vt:lpstr>'COMPASS 31 評価シート'!Print_Area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2021-06-25T07:52:06Z</dcterms:created>
  <dcterms:modified xsi:type="dcterms:W3CDTF">2022-06-15T01:42:54Z</dcterms:modified>
</cp:coreProperties>
</file>